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 codeName="ThisWorkbook" defaultThemeVersion="124226"/>
  <xr:revisionPtr revIDLastSave="0" documentId="13_ncr:1_{68EAD6AE-A3AB-4E15-8BCB-F698AC5CBF85}" xr6:coauthVersionLast="47" xr6:coauthVersionMax="47" xr10:uidLastSave="{00000000-0000-0000-0000-000000000000}"/>
  <bookViews>
    <workbookView xWindow="-120" yWindow="-120" windowWidth="29040" windowHeight="15720" tabRatio="869" firstSheet="1" activeTab="1" xr2:uid="{C32B9CF1-8DA6-4E0C-ABF5-83FCC992E875}"/>
  </bookViews>
  <sheets>
    <sheet name="FLUID_DATA" sheetId="21" state="hidden" r:id="rId1"/>
    <sheet name="list" sheetId="32" r:id="rId2"/>
  </sheets>
  <externalReferences>
    <externalReference r:id="rId3"/>
    <externalReference r:id="rId4"/>
    <externalReference r:id="rId5"/>
  </externalReferences>
  <definedNames>
    <definedName name="__123Graph_ACURRENT" hidden="1">[1]FitOutConfCentre!#REF!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Fill" hidden="1">#REF!</definedName>
    <definedName name="_hp10" hidden="1">{#N/A,#N/A,TRUE,"Front";#N/A,#N/A,TRUE,"Simple Letter";#N/A,#N/A,TRUE,"Inside";#N/A,#N/A,TRUE,"Contents";#N/A,#N/A,TRUE,"Basis";#N/A,#N/A,TRUE,"Inclusions";#N/A,#N/A,TRUE,"Exclusions";#N/A,#N/A,TRUE,"Areas";#N/A,#N/A,TRUE,"Summary";#N/A,#N/A,TRUE,"Detail"}</definedName>
    <definedName name="_Key1" hidden="1">[2]Boq!#REF!</definedName>
    <definedName name="_Key2" hidden="1">[2]Boq!#REF!</definedName>
    <definedName name="_Order1" hidden="1">0</definedName>
    <definedName name="_Order2" hidden="1">0</definedName>
    <definedName name="_Sort" hidden="1">[2]Boq!#REF!</definedName>
    <definedName name="aaaaa" hidden="1">{#N/A,#N/A,FALSE,"Project Properties";#N/A,#N/A,FALSE,"Eng %";#N/A,#N/A,FALSE,"ENGFORM";#N/A,#N/A,FALSE,"staffing";#N/A,#N/A,FALSE,"spending"}</definedName>
    <definedName name="aaaab" hidden="1">{#N/A,#N/A,FALSE,"Project Properties";#N/A,#N/A,FALSE,"Eng %";#N/A,#N/A,FALSE,"ENGFORM";#N/A,#N/A,FALSE,"staffing";#N/A,#N/A,FALSE,"spending"}</definedName>
    <definedName name="AccessDatabase" hidden="1">"C:\WINDOWS\DESKTOP\Mike\FAX COVER SHEET.mdb"</definedName>
    <definedName name="anscount" hidden="1">1</definedName>
    <definedName name="aq" hidden="1">{#N/A,#N/A,FALSE,"Project Properties";#N/A,#N/A,FALSE,"Eng %";#N/A,#N/A,FALSE,"ENGFORM";#N/A,#N/A,FALSE,"staffing";#N/A,#N/A,FALSE,"spending"}</definedName>
    <definedName name="as" hidden="1">{#N/A,#N/A,FALSE,"Project Properties";#N/A,#N/A,FALSE,"Eng %";#N/A,#N/A,FALSE,"ENGFORM";#N/A,#N/A,FALSE,"staffing";#N/A,#N/A,FALSE,"spending"}</definedName>
    <definedName name="bargroup1" hidden="1">OR([3]SCHEDULE!$J1=0,[3]SCHEDULE!$J1=99)</definedName>
    <definedName name="bargroup2" hidden="1">OR([3]SCHEDULE!$J1=11,[3]SCHEDULE!$J1=33)</definedName>
    <definedName name="bargroup3" hidden="1">OR([3]SCHEDULE!$J1=21,[3]SCHEDULE!$J1=15,[3]SCHEDULE!$J1=13,[3]SCHEDULE!$J1=51,[3]SCHEDULE!$J1=77)</definedName>
    <definedName name="bargroup4" hidden="1">OR([3]SCHEDULE!$J1=26,[3]SCHEDULE!$J1=31)</definedName>
    <definedName name="bargroup5" hidden="1">OR([3]SCHEDULE!$J1=46,[3]SCHEDULE!$J1=25,[3]SCHEDULE!$J1=44,[3]SCHEDULE!$J1=41)</definedName>
    <definedName name="bargroup6" hidden="1">[3]SCHEDULE!$J1=67</definedName>
    <definedName name="bargroup7" hidden="1">[3]SCHEDULE!$J1=12</definedName>
    <definedName name="ed" hidden="1">{#N/A,#N/A,FALSE,"Project Properties";#N/A,#N/A,FALSE,"Eng %";#N/A,#N/A,FALSE,"ENGFORM";#N/A,#N/A,FALSE,"staffing";#N/A,#N/A,FALSE,"spending"}</definedName>
    <definedName name="er" hidden="1">{#N/A,#N/A,FALSE,"Project Properties";#N/A,#N/A,FALSE,"Eng %";#N/A,#N/A,FALSE,"ENGFORM";#N/A,#N/A,FALSE,"staffing";#N/A,#N/A,FALSE,"spending"}</definedName>
    <definedName name="HTML_CodePage" hidden="1">1252</definedName>
    <definedName name="HTML_Control" hidden="1">{"'Sheet1'!$A$4386:$N$4591"}</definedName>
    <definedName name="HTML_Description" hidden="1">""</definedName>
    <definedName name="HTML_Email" hidden="1">""</definedName>
    <definedName name="HTML_Header" hidden="1">"Sheet1"</definedName>
    <definedName name="HTML_LastUpdate" hidden="1">"7/1/03"</definedName>
    <definedName name="HTML_LineAfter" hidden="1">FALSE</definedName>
    <definedName name="HTML_LineBefore" hidden="1">FALSE</definedName>
    <definedName name="HTML_Name" hidden="1">"m.p.raval"</definedName>
    <definedName name="HTML_OBDlg2" hidden="1">TRUE</definedName>
    <definedName name="HTML_OBDlg4" hidden="1">TRUE</definedName>
    <definedName name="HTML_OS" hidden="1">0</definedName>
    <definedName name="HTML_PathFile" hidden="1">"A:\MyHTML.htm"</definedName>
    <definedName name="HTML_Title" hidden="1">"SGSDaily Progress Report Piyaj toDharoi Pipeline"</definedName>
    <definedName name="ik" hidden="1">{#N/A,#N/A,FALSE,"Project Properties";#N/A,#N/A,FALSE,"Eng %";#N/A,#N/A,FALSE,"ENGFORM";#N/A,#N/A,FALSE,"staffing";#N/A,#N/A,FALSE,"spending"}</definedName>
    <definedName name="job.no" hidden="1">[3]Database!$C$6:$C$26</definedName>
    <definedName name="limcount" hidden="1">1</definedName>
    <definedName name="prepared.by" hidden="1">[3]Database!$D$6:$D$26</definedName>
    <definedName name="qw" hidden="1">{#N/A,#N/A,FALSE,"Project Properties";#N/A,#N/A,FALSE,"Eng %";#N/A,#N/A,FALSE,"ENGFORM";#N/A,#N/A,FALSE,"staffing";#N/A,#N/A,FALSE,"spending"}</definedName>
    <definedName name="Raj" hidden="1">{"'Sheet1'!$A$4386:$N$4591"}</definedName>
    <definedName name="rf" hidden="1">{#N/A,#N/A,FALSE,"Project Properties";#N/A,#N/A,FALSE,"Eng %";#N/A,#N/A,FALSE,"ENGFORM";#N/A,#N/A,FALSE,"staffing";#N/A,#N/A,FALSE,"spending"}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141592653</definedName>
    <definedName name="RiskHasSettings" hidden="1">5</definedName>
    <definedName name="RiskMinimizeOnStart" hidden="1">FALSE</definedName>
    <definedName name="RiskMonitorConvergence" hidden="1">FALSE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TRUE</definedName>
    <definedName name="RiskUseMultipleCPUs" hidden="1">FALSE</definedName>
    <definedName name="rty" hidden="1">{#N/A,#N/A,FALSE,"Project Properties";#N/A,#N/A,FALSE,"Eng %";#N/A,#N/A,FALSE,"ENGFORM";#N/A,#N/A,FALSE,"staffing";#N/A,#N/A,FALSE,"spending"}</definedName>
    <definedName name="schedule.nos" hidden="1">'[3]schedule nos'!$A$1:$A$99</definedName>
    <definedName name="sencount" hidden="1">1</definedName>
    <definedName name="shape.codes" hidden="1">[3]SCHEDULE!$BC$9:$BS$9</definedName>
    <definedName name="site.ref" hidden="1">[3]Database!$B$6:$B$26</definedName>
    <definedName name="temp1" hidden="1">{#N/A,#N/A,TRUE,"Front";#N/A,#N/A,TRUE,"Simple Letter";#N/A,#N/A,TRUE,"Inside";#N/A,#N/A,TRUE,"Contents";#N/A,#N/A,TRUE,"Basis";#N/A,#N/A,TRUE,"Inclusions";#N/A,#N/A,TRUE,"Exclusions";#N/A,#N/A,TRUE,"Areas";#N/A,#N/A,TRUE,"Summary";#N/A,#N/A,TRUE,"Detail"}</definedName>
    <definedName name="uj" hidden="1">{#N/A,#N/A,FALSE,"Project Properties";#N/A,#N/A,FALSE,"Eng %";#N/A,#N/A,FALSE,"ENGFORM";#N/A,#N/A,FALSE,"staffing";#N/A,#N/A,FALSE,"spending"}</definedName>
    <definedName name="v" hidden="1">{#N/A,#N/A,FALSE,"Project Properties";#N/A,#N/A,FALSE,"Eng %";#N/A,#N/A,FALSE,"ENGFORM";#N/A,#N/A,FALSE,"staffing";#N/A,#N/A,FALSE,"spending"}</definedName>
    <definedName name="Waarehousing" hidden="1">{#N/A,#N/A,FALSE,"Project Properties";#N/A,#N/A,FALSE,"Eng %";#N/A,#N/A,FALSE,"ENGFORM";#N/A,#N/A,FALSE,"staffing";#N/A,#N/A,FALSE,"spending"}</definedName>
    <definedName name="wrn.autoproj." hidden="1">{#N/A,#N/A,FALSE,"Project Properties";#N/A,#N/A,FALSE,"Eng %";#N/A,#N/A,FALSE,"ENGFORM";#N/A,#N/A,FALSE,"staffing";#N/A,#N/A,FALSE,"spending"}</definedName>
    <definedName name="wrn.Full._.Report." hidden="1">{#N/A,#N/A,TRUE,"Front";#N/A,#N/A,TRUE,"Simple Letter";#N/A,#N/A,TRUE,"Inside";#N/A,#N/A,TRUE,"Contents";#N/A,#N/A,TRUE,"Basis";#N/A,#N/A,TRUE,"Inclusions";#N/A,#N/A,TRUE,"Exclusions";#N/A,#N/A,TRUE,"Areas";#N/A,#N/A,TRUE,"Summary";#N/A,#N/A,TRUE,"Detail"}</definedName>
    <definedName name="wrn.Print._.Output." hidden="1">{#N/A,#N/A,FALSE,"OUTPUT SHEET "}</definedName>
    <definedName name="wrn.Test._.Report." hidden="1">{#N/A,#N/A,FALSE,"DATA D.I.";#N/A,#N/A,FALSE,"DATA C.I."}</definedName>
    <definedName name="wrn.WAGE._.RATES." hidden="1">{#N/A,#N/A,FALSE,"WAGE FORM - UNION";#N/A,#N/A,FALSE,"EST. WAGE RATES - UNION";#N/A,#N/A,FALSE,"WAGE RATE DETAILS - UNION"}</definedName>
    <definedName name="yh" hidden="1">{#N/A,#N/A,FALSE,"Project Properties";#N/A,#N/A,FALSE,"Eng %";#N/A,#N/A,FALSE,"ENGFORM";#N/A,#N/A,FALSE,"staffing";#N/A,#N/A,FALSE,"spending"}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5" i="32" l="1"/>
  <c r="F64" i="32"/>
  <c r="F63" i="32"/>
  <c r="F62" i="32"/>
  <c r="F61" i="32"/>
  <c r="F59" i="32"/>
  <c r="F60" i="32"/>
  <c r="F58" i="32"/>
  <c r="F9" i="32" l="1"/>
  <c r="F8" i="32"/>
  <c r="G63" i="32"/>
  <c r="G40" i="32"/>
  <c r="G53" i="32"/>
  <c r="G31" i="32"/>
  <c r="G67" i="32"/>
  <c r="G32" i="32"/>
  <c r="G69" i="32"/>
  <c r="G76" i="32"/>
  <c r="G36" i="32"/>
  <c r="G37" i="32"/>
  <c r="G38" i="32"/>
  <c r="G39" i="32"/>
  <c r="G66" i="32"/>
  <c r="G54" i="32"/>
  <c r="G55" i="32"/>
  <c r="G56" i="32"/>
  <c r="G57" i="32"/>
  <c r="G68" i="32"/>
  <c r="G33" i="32"/>
  <c r="G34" i="32"/>
  <c r="G75" i="32"/>
  <c r="G74" i="32"/>
  <c r="G10" i="32"/>
  <c r="G11" i="32"/>
  <c r="G41" i="32"/>
  <c r="G42" i="32"/>
  <c r="G43" i="32"/>
  <c r="G44" i="32"/>
  <c r="G12" i="32"/>
  <c r="G13" i="32"/>
  <c r="G14" i="32"/>
  <c r="G15" i="32"/>
  <c r="G45" i="32"/>
  <c r="G46" i="32"/>
  <c r="G47" i="32"/>
  <c r="G48" i="32"/>
  <c r="G16" i="32"/>
  <c r="G17" i="32"/>
  <c r="G18" i="32"/>
  <c r="G19" i="32"/>
  <c r="G49" i="32"/>
  <c r="G50" i="32"/>
  <c r="G51" i="32"/>
  <c r="G52" i="32"/>
  <c r="G20" i="32"/>
  <c r="G21" i="32"/>
  <c r="G27" i="32"/>
  <c r="G28" i="32"/>
  <c r="G70" i="32"/>
  <c r="G71" i="32"/>
  <c r="G72" i="32"/>
  <c r="G73" i="32"/>
  <c r="G29" i="32"/>
  <c r="G30" i="32"/>
  <c r="G22" i="32"/>
  <c r="G23" i="32"/>
  <c r="G24" i="32"/>
  <c r="G35" i="32"/>
  <c r="G26" i="32"/>
  <c r="G25" i="32"/>
  <c r="G7" i="32"/>
  <c r="G9" i="32"/>
  <c r="F24" i="32"/>
  <c r="F23" i="32"/>
  <c r="F22" i="32"/>
  <c r="F52" i="32"/>
  <c r="F51" i="32"/>
  <c r="F50" i="32"/>
  <c r="F49" i="32"/>
  <c r="F48" i="32"/>
  <c r="F47" i="32"/>
  <c r="F46" i="32"/>
  <c r="F45" i="32"/>
  <c r="F44" i="32"/>
  <c r="F43" i="32"/>
  <c r="F42" i="32"/>
  <c r="F41" i="32"/>
  <c r="F15" i="32"/>
  <c r="F14" i="32"/>
  <c r="F13" i="32"/>
  <c r="F12" i="32"/>
  <c r="F17" i="32"/>
  <c r="F16" i="32"/>
  <c r="F19" i="32"/>
  <c r="F18" i="32"/>
  <c r="F21" i="32"/>
  <c r="F20" i="32"/>
  <c r="F11" i="32"/>
  <c r="F10" i="32"/>
  <c r="G8" i="32" l="1"/>
  <c r="AP56" i="32"/>
  <c r="AP57" i="32"/>
  <c r="AP24" i="32"/>
  <c r="AP76" i="32"/>
  <c r="AP35" i="32"/>
  <c r="AP9" i="32"/>
  <c r="AP25" i="32"/>
  <c r="AP68" i="32"/>
  <c r="AP74" i="32"/>
  <c r="AP75" i="32"/>
  <c r="AP54" i="32"/>
  <c r="AP55" i="32"/>
  <c r="AP23" i="32"/>
  <c r="AP34" i="32"/>
  <c r="AP65" i="32"/>
  <c r="AP58" i="32"/>
  <c r="AP8" i="32"/>
  <c r="AP40" i="32"/>
  <c r="AP53" i="32"/>
  <c r="AP31" i="32"/>
  <c r="AP67" i="32"/>
  <c r="AP32" i="32"/>
  <c r="AP69" i="32"/>
  <c r="AP22" i="32"/>
  <c r="AP33" i="32"/>
  <c r="AP63" i="32"/>
  <c r="AP64" i="32"/>
  <c r="AP26" i="32"/>
  <c r="AP27" i="32"/>
  <c r="AP28" i="32"/>
  <c r="AP49" i="32"/>
  <c r="AP50" i="32"/>
  <c r="AP70" i="32"/>
  <c r="AP71" i="32"/>
  <c r="AP51" i="32"/>
  <c r="AP52" i="32"/>
  <c r="AP72" i="32"/>
  <c r="AP73" i="32"/>
  <c r="AP20" i="32"/>
  <c r="AP21" i="32"/>
  <c r="AP29" i="32"/>
  <c r="AP30" i="32"/>
  <c r="AP36" i="32"/>
  <c r="AP37" i="32"/>
  <c r="AP38" i="32"/>
  <c r="AP39" i="32"/>
  <c r="AP66" i="32"/>
  <c r="AP10" i="32"/>
  <c r="AP11" i="32"/>
  <c r="AP41" i="32"/>
  <c r="AP42" i="32"/>
  <c r="AP43" i="32"/>
  <c r="AP44" i="32"/>
  <c r="AP12" i="32"/>
  <c r="AP13" i="32"/>
  <c r="AP14" i="32"/>
  <c r="AP15" i="32"/>
  <c r="AP45" i="32"/>
  <c r="AP46" i="32"/>
  <c r="AP47" i="32"/>
  <c r="AP48" i="32"/>
  <c r="AP16" i="32"/>
  <c r="AP17" i="32"/>
  <c r="AP18" i="32"/>
  <c r="AP19" i="32"/>
  <c r="AP7" i="32"/>
  <c r="G64" i="32" l="1"/>
  <c r="AH40" i="32"/>
  <c r="G65" i="32" l="1"/>
  <c r="AH7" i="32"/>
  <c r="AH36" i="32"/>
  <c r="AH37" i="32"/>
  <c r="AH38" i="32"/>
  <c r="AH39" i="32"/>
  <c r="AH66" i="32"/>
  <c r="AH53" i="32"/>
  <c r="AH31" i="32"/>
  <c r="AH67" i="32"/>
  <c r="AH32" i="32"/>
  <c r="AH69" i="32"/>
  <c r="AH33" i="32"/>
  <c r="AH54" i="32"/>
  <c r="AH55" i="32"/>
  <c r="AH34" i="32"/>
  <c r="AH56" i="32"/>
  <c r="AH57" i="32"/>
  <c r="AH76" i="32"/>
  <c r="AH68" i="32"/>
  <c r="AH74" i="32"/>
  <c r="AH75" i="32"/>
  <c r="AH79" i="32"/>
  <c r="AH77" i="32"/>
  <c r="AH78" i="32"/>
  <c r="AH80" i="32"/>
  <c r="G58" i="32" l="1"/>
  <c r="G61" i="32" l="1"/>
  <c r="G59" i="32"/>
  <c r="G62" i="32" l="1"/>
  <c r="G60" i="3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tc={9CA51AF0-E578-4321-B545-7C7DA38F4CD5}</author>
    <author>tc={2899271B-5B3D-41C6-BEBB-7F9F7293E862}</author>
    <author>tc={C79A536E-57AB-4392-BDB2-8606725DFA04}</author>
    <author>tc={4AD69067-359E-4237-898E-2FBB0CBE7529}</author>
    <author>tc={A958A511-F93C-4673-984B-465770438689}</author>
  </authors>
  <commentList>
    <comment ref="AF54" authorId="0" shapeId="0" xr:uid="{9CA51AF0-E578-4321-B545-7C7DA38F4CD5}">
      <text>
        <t>[Threaded comment]
Your version of Excel allows you to read this threaded comment; however, any edits to it will get removed if the file is opened in a newer version of Excel. Learn more: https://go.microsoft.com/fwlink/?linkid=870924
Comment:
    Pressure equipment connected could be N3. Due to uncertainty, it is kept N2.</t>
      </text>
    </comment>
    <comment ref="AF55" authorId="1" shapeId="0" xr:uid="{2899271B-5B3D-41C6-BEBB-7F9F7293E862}">
      <text>
        <t>[Threaded comment]
Your version of Excel allows you to read this threaded comment; however, any edits to it will get removed if the file is opened in a newer version of Excel. Learn more: https://go.microsoft.com/fwlink/?linkid=870924
Comment:
    Pressure equipment connected could be N3. Due to uncertainty, it is kept N2.</t>
      </text>
    </comment>
    <comment ref="AF56" authorId="2" shapeId="0" xr:uid="{C79A536E-57AB-4392-BDB2-8606725DFA04}">
      <text>
        <t>[Threaded comment]
Your version of Excel allows you to read this threaded comment; however, any edits to it will get removed if the file is opened in a newer version of Excel. Learn more: https://go.microsoft.com/fwlink/?linkid=870924
Comment:
    Pressure equipment connected could be N3. Due to uncertainty, it is kept N2.</t>
      </text>
    </comment>
    <comment ref="AF57" authorId="3" shapeId="0" xr:uid="{4AD69067-359E-4237-898E-2FBB0CBE7529}">
      <text>
        <t>[Threaded comment]
Your version of Excel allows you to read this threaded comment; however, any edits to it will get removed if the file is opened in a newer version of Excel. Learn more: https://go.microsoft.com/fwlink/?linkid=870924
Comment:
    Pressure equipment connected could be N3. Due to uncertainty, it is kept N2.</t>
      </text>
    </comment>
    <comment ref="AF68" authorId="4" shapeId="0" xr:uid="{A958A511-F93C-4673-984B-465770438689}">
      <text>
        <t>[Threaded comment]
Your version of Excel allows you to read this threaded comment; however, any edits to it will get removed if the file is opened in a newer version of Excel. Learn more: https://go.microsoft.com/fwlink/?linkid=870924
Comment:
    Pressure equipment connected could be N3. Due to uncertainty, it is kept N2.</t>
      </text>
    </comment>
  </commentList>
</comments>
</file>

<file path=xl/sharedStrings.xml><?xml version="1.0" encoding="utf-8"?>
<sst xmlns="http://schemas.openxmlformats.org/spreadsheetml/2006/main" count="2275" uniqueCount="360">
  <si>
    <t>Revision Nº</t>
  </si>
  <si>
    <t>Document Nº</t>
  </si>
  <si>
    <t>N/A</t>
  </si>
  <si>
    <t>Page Nº</t>
  </si>
  <si>
    <t>PID</t>
  </si>
  <si>
    <t>Pipe ID (mm)</t>
  </si>
  <si>
    <t>24VP00-PID-001/02</t>
  </si>
  <si>
    <t xml:space="preserve"># 300 </t>
  </si>
  <si>
    <t>80S</t>
  </si>
  <si>
    <t>SIC-1</t>
  </si>
  <si>
    <t>SIC-2</t>
  </si>
  <si>
    <t>24VPHM-MTE-3200</t>
  </si>
  <si>
    <t>24VPHM-MTE-3240</t>
  </si>
  <si>
    <t>24VPHM-PID-001/07</t>
  </si>
  <si>
    <t>24VPHM-PID-001/02</t>
  </si>
  <si>
    <t>Air</t>
  </si>
  <si>
    <t>24VPHM-PID-001/03</t>
  </si>
  <si>
    <t>SC-1 (S) SL2</t>
  </si>
  <si>
    <t>VQC-NA</t>
  </si>
  <si>
    <t>QC-1</t>
  </si>
  <si>
    <t>TC-2A</t>
  </si>
  <si>
    <t>SC-1 (S) SL3</t>
  </si>
  <si>
    <t>11-B2-01</t>
  </si>
  <si>
    <t>11-B1-01</t>
  </si>
  <si>
    <t>24VPHM-MTW-3200</t>
  </si>
  <si>
    <t>24VPHM-MTW-3240</t>
  </si>
  <si>
    <t>N2</t>
  </si>
  <si>
    <t>Hydrogen</t>
  </si>
  <si>
    <t>Nitrogen</t>
  </si>
  <si>
    <t>Oxygen</t>
  </si>
  <si>
    <t>Steam</t>
  </si>
  <si>
    <t>Temperature degree C</t>
  </si>
  <si>
    <t>Gases</t>
  </si>
  <si>
    <t>Absolute viscosity 1e-5 Pa s</t>
  </si>
  <si>
    <t>SEP</t>
  </si>
  <si>
    <t>PSxDN</t>
  </si>
  <si>
    <t>II</t>
  </si>
  <si>
    <t>I</t>
  </si>
  <si>
    <t>QC-2</t>
  </si>
  <si>
    <t>VQC-2A</t>
  </si>
  <si>
    <t>Non-SIC</t>
  </si>
  <si>
    <t>QC-3</t>
  </si>
  <si>
    <t>24VP00-MTW-8011</t>
  </si>
  <si>
    <t>24VP00-MTW-8014</t>
  </si>
  <si>
    <t>24VPHM-MTW-3020</t>
  </si>
  <si>
    <t>24VP00-MTW-8021</t>
  </si>
  <si>
    <t>24VP00-MTW-8024</t>
  </si>
  <si>
    <t>24VP00-MTW-8031</t>
  </si>
  <si>
    <t>24VP00-MTW-8034</t>
  </si>
  <si>
    <t>24VP00-MTW-8041</t>
  </si>
  <si>
    <t>24VP00-MTW-8044</t>
  </si>
  <si>
    <t>24VPHM-MTW-1058</t>
  </si>
  <si>
    <t>24VPHM-MTW-1059</t>
  </si>
  <si>
    <t>24VPHM-MTW-8060</t>
  </si>
  <si>
    <t>24VPHM-MTW-8061</t>
  </si>
  <si>
    <t>24VPHM-MTW-8062</t>
  </si>
  <si>
    <t>24VPHM-MTW-8071</t>
  </si>
  <si>
    <t>24VPHM-MTW-8091</t>
  </si>
  <si>
    <t>24VPHM-MTW-8092</t>
  </si>
  <si>
    <t>24VP00-MTW-8111</t>
  </si>
  <si>
    <t>24VP00-MTW-8114</t>
  </si>
  <si>
    <t>24VPHM-MTW-3120</t>
  </si>
  <si>
    <t>24VP00-MTW-8121</t>
  </si>
  <si>
    <t>24VP00-MTW-8124</t>
  </si>
  <si>
    <t>24VP00-MTW-8131</t>
  </si>
  <si>
    <t>24VP00-MTW-8134</t>
  </si>
  <si>
    <t>24VP00-MTW-8141</t>
  </si>
  <si>
    <t>24VP00-MTW-8144</t>
  </si>
  <si>
    <t>24VPHM-MTW-1159</t>
  </si>
  <si>
    <t>24VPHM-MTW-8161</t>
  </si>
  <si>
    <t>24VPHM-MTW-8162</t>
  </si>
  <si>
    <t>24VPHM-MTW-8171</t>
  </si>
  <si>
    <t>24VPHM-MTW-8191</t>
  </si>
  <si>
    <t>24VPHM-MTW-8192</t>
  </si>
  <si>
    <t>24VPHM-MTW-3201</t>
  </si>
  <si>
    <t>24VPRP-MTW-1205</t>
  </si>
  <si>
    <t>24VPRP-MTW-1206</t>
  </si>
  <si>
    <t>24VP00-MTW-8215</t>
  </si>
  <si>
    <t>24VP00-MTW-8217</t>
  </si>
  <si>
    <t>24VP00-MTW-8218</t>
  </si>
  <si>
    <t>24VP00-MTW-8225</t>
  </si>
  <si>
    <t>24VP00-MTW-8226</t>
  </si>
  <si>
    <t>24VP00-MTW-8227</t>
  </si>
  <si>
    <t>24VP00-MTW-8228</t>
  </si>
  <si>
    <t>24VP00-MTW-8235</t>
  </si>
  <si>
    <t>24VP00-MTW-8236</t>
  </si>
  <si>
    <t>24VP00-MTW-8237</t>
  </si>
  <si>
    <t>24VP00-MTW-8238</t>
  </si>
  <si>
    <t>24VPHM-MTW-3241</t>
  </si>
  <si>
    <t>24VP00-MTW-8246</t>
  </si>
  <si>
    <t>24VP00-MTW-8247</t>
  </si>
  <si>
    <t>24VP00-MTW-8248</t>
  </si>
  <si>
    <t>24VPHM-MTW-1250</t>
  </si>
  <si>
    <t>24VPHM-MTW-8252</t>
  </si>
  <si>
    <t>24VPHM-MTW-8253</t>
  </si>
  <si>
    <t>24VPHM-MTW-8281</t>
  </si>
  <si>
    <t>24VPHM-MTW-8282</t>
  </si>
  <si>
    <t>24VPHM-MTW-8283</t>
  </si>
  <si>
    <t>24VPHM-MTW-8051</t>
  </si>
  <si>
    <t>24VPHM-MTW-8151</t>
  </si>
  <si>
    <t>24VPHM-MTE-3020</t>
  </si>
  <si>
    <t>24VPHM-MTE-1058</t>
  </si>
  <si>
    <t>24VPHM-MTE-1059</t>
  </si>
  <si>
    <t>24VPHM-MTE-8060</t>
  </si>
  <si>
    <t>24VPHM-MTE-8061</t>
  </si>
  <si>
    <t>24VPHM-MTE-8062</t>
  </si>
  <si>
    <t>24VPHM-MTE-8071</t>
  </si>
  <si>
    <t>24VPHM-MTE-8072</t>
  </si>
  <si>
    <t>24VPHM-MTE-8092</t>
  </si>
  <si>
    <t>24VPHM-MTE-3120</t>
  </si>
  <si>
    <t>24VPHM-MTE-1158</t>
  </si>
  <si>
    <t>24VPHM-MTE-1159</t>
  </si>
  <si>
    <t>24VPHM-MTE-8160</t>
  </si>
  <si>
    <t>24VPHM-MTE-8161</t>
  </si>
  <si>
    <t>24VPHM-MTE-8162</t>
  </si>
  <si>
    <t>24VPHM-MTE-8171</t>
  </si>
  <si>
    <t>24VPHM-MTE-8172</t>
  </si>
  <si>
    <t>24VPHM-MTE-8192</t>
  </si>
  <si>
    <t>24VPHM-MTE-3201</t>
  </si>
  <si>
    <t>24VPRP-MTE-0202</t>
  </si>
  <si>
    <t>24VPRP-MTE-0203</t>
  </si>
  <si>
    <t>24VPRP-MTE-0204</t>
  </si>
  <si>
    <t>24VPRP-MTE-1205</t>
  </si>
  <si>
    <t>24VPRP-MTE-1206</t>
  </si>
  <si>
    <t>24VP00-MTE-8215</t>
  </si>
  <si>
    <t>24VP00-MTE-8216</t>
  </si>
  <si>
    <t>24VP00-MTE-8217</t>
  </si>
  <si>
    <t>24VP00-MTE-8218</t>
  </si>
  <si>
    <t>24VP00-MTE-8225</t>
  </si>
  <si>
    <t>24VP00-MTE-8226</t>
  </si>
  <si>
    <t>24VP00-MTE-8227</t>
  </si>
  <si>
    <t>24VP00-MTE-8228</t>
  </si>
  <si>
    <t>24VP00-MTE-8235</t>
  </si>
  <si>
    <t>24VP00-MTE-8236</t>
  </si>
  <si>
    <t>24VP00-MTE-8237</t>
  </si>
  <si>
    <t>24VP00-MTE-8238</t>
  </si>
  <si>
    <t>24VPHM-MTE-3241</t>
  </si>
  <si>
    <t>24VP00-MTE-8245</t>
  </si>
  <si>
    <t>24VP00-MTE-8246</t>
  </si>
  <si>
    <t>24VP00-MTE-8247</t>
  </si>
  <si>
    <t>24VP00-MTE-8248</t>
  </si>
  <si>
    <t>24VPHM-MTE-1250</t>
  </si>
  <si>
    <t>24VPHM-MTE-8252</t>
  </si>
  <si>
    <t>24VPHM-MTE-8253</t>
  </si>
  <si>
    <t>24VPHM-MTE-8281</t>
  </si>
  <si>
    <t>24VPHM-MTE-8282</t>
  </si>
  <si>
    <t>24VPHM-MTE-8283</t>
  </si>
  <si>
    <t>24VP00-MTH-8011</t>
  </si>
  <si>
    <t>24VP00-MTH-8021</t>
  </si>
  <si>
    <t>24VP00-MTH-8024</t>
  </si>
  <si>
    <t>24VP00-MTH-8031</t>
  </si>
  <si>
    <t>24VP00-MTH-8034</t>
  </si>
  <si>
    <t>24VP00-MTH-8041</t>
  </si>
  <si>
    <t>24VP00-MTH-8044</t>
  </si>
  <si>
    <t>24VPHM-MTH-8091</t>
  </si>
  <si>
    <t>24VP00-MTH-8111</t>
  </si>
  <si>
    <t>24VP00-MTH-8124</t>
  </si>
  <si>
    <t>24VP00-MTH-8131</t>
  </si>
  <si>
    <t>24VP00-MTH-8134</t>
  </si>
  <si>
    <t>24VP00-MTH-8141</t>
  </si>
  <si>
    <t>24VP00-MTH-8144</t>
  </si>
  <si>
    <t>24VPHM-MTH-8191</t>
  </si>
  <si>
    <t>24VPHM-MTW-1158</t>
  </si>
  <si>
    <t>24VPHM-MTW-8160</t>
  </si>
  <si>
    <t>tapered</t>
  </si>
  <si>
    <t>24VPHM-MTW-8251</t>
  </si>
  <si>
    <t>24VPHM-MTE-8251</t>
  </si>
  <si>
    <t>24VPHM-MTE-8080</t>
  </si>
  <si>
    <t>24VPHM-MTE-8180</t>
  </si>
  <si>
    <t>24VPRP-MTE-0201</t>
  </si>
  <si>
    <t>24VP00-MTW-8245</t>
  </si>
  <si>
    <t>24VP00-MTW-8216</t>
  </si>
  <si>
    <t>24VP00-MTW-1213</t>
  </si>
  <si>
    <t>24VP00-MTE-1213</t>
  </si>
  <si>
    <t>SLT cooling loop temperature</t>
  </si>
  <si>
    <t>NON-SIC</t>
  </si>
  <si>
    <t>SLT water temperature</t>
  </si>
  <si>
    <t>LLT-1 water temperature</t>
  </si>
  <si>
    <t>LLT-2 water temperature</t>
  </si>
  <si>
    <t>LLT-3 water temperature</t>
  </si>
  <si>
    <t>SLT gas  temperature</t>
  </si>
  <si>
    <t>LLT-1 gas  temperature</t>
  </si>
  <si>
    <t>LLT-2 gas  temperature</t>
  </si>
  <si>
    <t>LLT-3 gas  temperature</t>
  </si>
  <si>
    <t>SLT bypass temperature</t>
  </si>
  <si>
    <t>LLT vent line temperature</t>
  </si>
  <si>
    <t>CHH1 Train-A inlet temperature</t>
  </si>
  <si>
    <t>CHH1 Train-A outlet temperature</t>
  </si>
  <si>
    <t>CHH1 Train-B inlet temperature</t>
  </si>
  <si>
    <t>CHH1 Train-B outlet temperature</t>
  </si>
  <si>
    <t>11-L1-CNB</t>
  </si>
  <si>
    <t>Air supply from DTR to HMS Temperature</t>
  </si>
  <si>
    <t>24VP00-MTH-8014</t>
  </si>
  <si>
    <t>24VP00-MTH-8114</t>
  </si>
  <si>
    <t>24VP00-MTH-8121</t>
  </si>
  <si>
    <t>24VPHM-MTH-8051</t>
  </si>
  <si>
    <t>24VPHM-MTH-8151</t>
  </si>
  <si>
    <t>Room</t>
  </si>
  <si>
    <t>Thermowell</t>
  </si>
  <si>
    <t>24VP00-PI-1311</t>
  </si>
  <si>
    <t>SLT N03.1</t>
  </si>
  <si>
    <t>SLT N03.2</t>
  </si>
  <si>
    <t>SLT N04</t>
  </si>
  <si>
    <t>SLT N05.1</t>
  </si>
  <si>
    <t>SLT N05.2</t>
  </si>
  <si>
    <t>SLT N06</t>
  </si>
  <si>
    <t>SLT N16</t>
  </si>
  <si>
    <t>SLT N19</t>
  </si>
  <si>
    <t>24VP00-PID-001/03</t>
  </si>
  <si>
    <t>LLT1-N16</t>
  </si>
  <si>
    <t>LLT1-N19</t>
  </si>
  <si>
    <t>LLT1-N06</t>
  </si>
  <si>
    <t>LLT1-N04</t>
  </si>
  <si>
    <t>LLT1-N03.1</t>
  </si>
  <si>
    <t>LLT1-N05.1</t>
  </si>
  <si>
    <t>LLT1-N03.2</t>
  </si>
  <si>
    <t>LLT1-N05.2</t>
  </si>
  <si>
    <t>24VP00-PID-001/04</t>
  </si>
  <si>
    <t>LLT2-N16</t>
  </si>
  <si>
    <t>LLT2-N19</t>
  </si>
  <si>
    <t>LLT2-N03.1</t>
  </si>
  <si>
    <t>LLT2-N05.1</t>
  </si>
  <si>
    <t>LLT2-N03.2</t>
  </si>
  <si>
    <t>LLT2-N05.2</t>
  </si>
  <si>
    <t>24VP00-PID-001/05</t>
  </si>
  <si>
    <t>LLT3-N03.2</t>
  </si>
  <si>
    <t>LLT3-N05.2</t>
  </si>
  <si>
    <t>LLT3-N03.1</t>
  </si>
  <si>
    <t>LLT3-N05.1</t>
  </si>
  <si>
    <t>LLT2-N06</t>
  </si>
  <si>
    <t>LLT2-N04</t>
  </si>
  <si>
    <t>LLT3-N16</t>
  </si>
  <si>
    <t>LLT3-N19</t>
  </si>
  <si>
    <t>24VPHM-PI-1050</t>
  </si>
  <si>
    <t>24VPHM-PI-8052</t>
  </si>
  <si>
    <t>24VPHM-PI-1059</t>
  </si>
  <si>
    <t>PST T02</t>
  </si>
  <si>
    <t>PST gas temperature</t>
  </si>
  <si>
    <t>PST water temperature</t>
  </si>
  <si>
    <t>PST T04</t>
  </si>
  <si>
    <t>PST T03</t>
  </si>
  <si>
    <t>Recombiner heater T1</t>
  </si>
  <si>
    <t>Recombiner heater T2</t>
  </si>
  <si>
    <t>Recombiner heater gas temperature</t>
  </si>
  <si>
    <t>Recombiner heater T3</t>
  </si>
  <si>
    <t>Recombiner heater T4</t>
  </si>
  <si>
    <t>24VPHM-PI-8061</t>
  </si>
  <si>
    <t>Recombiner heater outlet temperature</t>
  </si>
  <si>
    <t>24VPHM-PID-001/04</t>
  </si>
  <si>
    <t>24VPHM-PID-001/05</t>
  </si>
  <si>
    <t>Quencher gas temperature</t>
  </si>
  <si>
    <t>Quencher water temperature</t>
  </si>
  <si>
    <t>24VPHM-PID-001/06</t>
  </si>
  <si>
    <t>OFT T01</t>
  </si>
  <si>
    <t>OFT gas temperature</t>
  </si>
  <si>
    <t>OFT T02</t>
  </si>
  <si>
    <t>OFT water temperature</t>
  </si>
  <si>
    <t>24VPHM-PI-8087</t>
  </si>
  <si>
    <t>24VPHM-PI-8091</t>
  </si>
  <si>
    <t>24VPHM-PI-3002</t>
  </si>
  <si>
    <t>24VPHM-PI-3102</t>
  </si>
  <si>
    <t>24VPHM-PID-001/11</t>
  </si>
  <si>
    <t>24VPHM-PI-3001</t>
  </si>
  <si>
    <t>24VPHM-PI-3003</t>
  </si>
  <si>
    <t>24VPHM-PI-3101</t>
  </si>
  <si>
    <t>24VPHM-PI-3103</t>
  </si>
  <si>
    <t xml:space="preserve">Annular  recombiner </t>
  </si>
  <si>
    <t>Series recombiner</t>
  </si>
  <si>
    <t>24VPHM-PID-001/16</t>
  </si>
  <si>
    <t>PST T01</t>
  </si>
  <si>
    <t>24VPRP-PI-1016</t>
  </si>
  <si>
    <t>Captive relief line DN500 gas temp.</t>
  </si>
  <si>
    <t>24VPRP-PID-001/03</t>
  </si>
  <si>
    <t>24VPRP-PI-1017</t>
  </si>
  <si>
    <t>Captive relief line DN300 gas temp.</t>
  </si>
  <si>
    <t>24VPRP-PID-001/02</t>
  </si>
  <si>
    <t>Captive relief line DN500 pipe temp.</t>
  </si>
  <si>
    <t>24VPRP-PI-0001</t>
  </si>
  <si>
    <t>24VPRP-PI-0003</t>
  </si>
  <si>
    <t>Captive relief line DN300 pipe temp.</t>
  </si>
  <si>
    <t>Sensor</t>
  </si>
  <si>
    <t>Chilled water</t>
  </si>
  <si>
    <t>Tritiated water</t>
  </si>
  <si>
    <t>Air/steam/H2</t>
  </si>
  <si>
    <t>LLT-3 water  temperature</t>
  </si>
  <si>
    <t xml:space="preserve">Air </t>
  </si>
  <si>
    <t>Pipe class</t>
  </si>
  <si>
    <t>Pipe/tank wall Thick. (mm)</t>
  </si>
  <si>
    <t>IV</t>
  </si>
  <si>
    <t># 300</t>
  </si>
  <si>
    <t>SC1-S</t>
  </si>
  <si>
    <t>TC2A</t>
  </si>
  <si>
    <t>NO</t>
  </si>
  <si>
    <t>YES</t>
  </si>
  <si>
    <t>Sensor Safety Class</t>
  </si>
  <si>
    <t>Sensor Quality Class</t>
  </si>
  <si>
    <t>Recommended sensor type</t>
  </si>
  <si>
    <t>Pipe DN</t>
  </si>
  <si>
    <t>Pipe/Tank Insul. Thick. (mm)</t>
  </si>
  <si>
    <t>Process Fluid</t>
  </si>
  <si>
    <t>Pipe/Tank PS
(barg)</t>
  </si>
  <si>
    <t>Pipe/Tank TS
(deg)</t>
  </si>
  <si>
    <t>Pipe Schedule</t>
  </si>
  <si>
    <t>Pipe/Tank Safety Class</t>
  </si>
  <si>
    <t>Pipe/Tank Quality Class</t>
  </si>
  <si>
    <t>Pipe/Tank Seismic class</t>
  </si>
  <si>
    <t>Pipe/Tank Vacuum class</t>
  </si>
  <si>
    <t>Pipe/Tank tritium class</t>
  </si>
  <si>
    <t>Pipe/Tank ESPN</t>
  </si>
  <si>
    <t>PED Category</t>
  </si>
  <si>
    <t>PED Fluid group</t>
  </si>
  <si>
    <t>Measurement description</t>
  </si>
  <si>
    <t>Chilled water outlet EXC train A temp.</t>
  </si>
  <si>
    <t>Chilled water outlet EXC train B temp.</t>
  </si>
  <si>
    <t>Exhaust gas outlet EXC temp.</t>
  </si>
  <si>
    <t>Exhaust gas inlet EXC temp.</t>
  </si>
  <si>
    <t>TW shank type</t>
  </si>
  <si>
    <t>TW root diameter (mm)</t>
  </si>
  <si>
    <t>TW tip diameter (mm)</t>
  </si>
  <si>
    <t>TW bore diameter (mm)</t>
  </si>
  <si>
    <t>TW tip tick. (mm)</t>
  </si>
  <si>
    <t>TW extension - straight length (mm)</t>
  </si>
  <si>
    <t>TW immersion - tapered length (mm)</t>
  </si>
  <si>
    <t>QEN T02</t>
  </si>
  <si>
    <t>QEN T01</t>
  </si>
  <si>
    <t>SC1</t>
  </si>
  <si>
    <t>TC1A</t>
  </si>
  <si>
    <t>SC1-S (SL-3)</t>
  </si>
  <si>
    <t>to be confirmed</t>
  </si>
  <si>
    <t>PIPE / TANK DATA (THERMOWELL DESIGN &amp; CLASSIFICATION TO BE ALIGNED ON PIPE / TANK)</t>
  </si>
  <si>
    <r>
      <t>Sensor minimum temperature (℃</t>
    </r>
    <r>
      <rPr>
        <sz val="8.8000000000000007"/>
        <rFont val="Calibri"/>
        <family val="2"/>
        <scheme val="minor"/>
      </rPr>
      <t>)</t>
    </r>
  </si>
  <si>
    <t>Sensor maximum temperature (℃)</t>
  </si>
  <si>
    <t>Thermowell in procurement scope?</t>
  </si>
  <si>
    <t>Connecting line / tank nozzle</t>
  </si>
  <si>
    <t>SCOPE</t>
  </si>
  <si>
    <t>SENSOR DATA (DIMENSIONS TO MATCH PARING THERMOWELL)</t>
  </si>
  <si>
    <t>THERMOWELL (TW) DATA</t>
  </si>
  <si>
    <t>Instrument connection thread depth (mm)</t>
  </si>
  <si>
    <t>Connecting port to thermowell</t>
  </si>
  <si>
    <t>1/2 NPSM</t>
  </si>
  <si>
    <t>1/2 NPTM</t>
  </si>
  <si>
    <t>N/A surface temperature</t>
  </si>
  <si>
    <t>Annular recombiner surface temperature</t>
  </si>
  <si>
    <t>Series recombiner surface temperature</t>
  </si>
  <si>
    <t>BGR4R7</t>
  </si>
  <si>
    <t>VVPSS Temperature Measurement Datasheet</t>
  </si>
  <si>
    <t>Temperature (℃)</t>
  </si>
  <si>
    <t>Fluid density (kg/m3)</t>
  </si>
  <si>
    <t>Fluid Viscosity (kg/m/s)</t>
  </si>
  <si>
    <t>Pressure (kPa)</t>
  </si>
  <si>
    <t>Maximum Flow (Nm3/h gas or m3/h liquid)</t>
  </si>
  <si>
    <t>Wake Frequency limiting case for Thermowell sizing check</t>
  </si>
  <si>
    <t>Not required</t>
  </si>
  <si>
    <t>4-Wire RTD PT-100</t>
  </si>
  <si>
    <t>PID version</t>
  </si>
  <si>
    <t>G</t>
  </si>
  <si>
    <t>F</t>
  </si>
  <si>
    <t>Surface 4-Wire RTD To be confirmed</t>
  </si>
  <si>
    <t>Elevation in DTR (m)</t>
  </si>
  <si>
    <t>Estmated absolute elevation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</si>
</sst>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0.0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7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8"/>
      <name val="Arial Narrow"/>
      <family val="2"/>
    </font>
    <font>
      <sz val="11"/>
      <color indexed="8"/>
      <name val="Calibri"/>
      <family val="2"/>
    </font>
    <font>
      <b/>
      <sz val="11"/>
      <name val="Calibri"/>
      <family val="2"/>
      <scheme val="minor"/>
    </font>
    <font>
      <sz val="11"/>
      <name val="Arial"/>
      <family val="2"/>
    </font>
    <font>
      <sz val="11"/>
      <color rgb="FF0000CC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sz val="8.8000000000000007"/>
      <name val="Calibri"/>
      <family val="2"/>
      <scheme val="minor"/>
    </font>
    <font>
      <b/>
      <sz val="11"/>
      <color rgb="FF0000CC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4" fillId="0" borderId="0" applyFont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8" fillId="0" borderId="0"/>
    <xf numFmtId="0" fontId="9" fillId="0" borderId="0"/>
    <xf numFmtId="0" fontId="9" fillId="0" borderId="0"/>
    <xf numFmtId="0" fontId="6" fillId="0" borderId="0"/>
    <xf numFmtId="0" fontId="1" fillId="0" borderId="0"/>
    <xf numFmtId="0" fontId="8" fillId="0" borderId="0"/>
    <xf numFmtId="0" fontId="10" fillId="0" borderId="0"/>
  </cellStyleXfs>
  <cellXfs count="64">
    <xf numFmtId="0" fontId="0" fillId="0" borderId="0" xfId="0"/>
    <xf numFmtId="0" fontId="0" fillId="0" borderId="1" xfId="0" applyBorder="1" applyAlignment="1">
      <alignment horizontal="center" vertical="center"/>
    </xf>
    <xf numFmtId="0" fontId="0" fillId="3" borderId="0" xfId="0" applyFill="1"/>
    <xf numFmtId="0" fontId="0" fillId="3" borderId="0" xfId="0" applyFill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" fillId="3" borderId="0" xfId="0" applyFont="1" applyFill="1"/>
    <xf numFmtId="0" fontId="16" fillId="8" borderId="1" xfId="0" applyFont="1" applyFill="1" applyBorder="1" applyAlignment="1">
      <alignment horizontal="center" vertical="center" wrapText="1"/>
    </xf>
    <xf numFmtId="0" fontId="17" fillId="8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Alignment="1">
      <alignment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8" borderId="13" xfId="0" applyFont="1" applyFill="1" applyBorder="1" applyAlignment="1">
      <alignment horizontal="center" vertical="center" wrapText="1"/>
    </xf>
    <xf numFmtId="0" fontId="5" fillId="9" borderId="13" xfId="0" applyFont="1" applyFill="1" applyBorder="1" applyAlignment="1">
      <alignment horizontal="center" vertical="center" wrapText="1"/>
    </xf>
    <xf numFmtId="0" fontId="0" fillId="14" borderId="1" xfId="0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/>
    </xf>
    <xf numFmtId="0" fontId="12" fillId="3" borderId="4" xfId="4" applyFont="1" applyFill="1" applyBorder="1" applyAlignment="1">
      <alignment horizontal="center" vertical="center"/>
    </xf>
    <xf numFmtId="0" fontId="0" fillId="3" borderId="10" xfId="0" applyFill="1" applyBorder="1" applyAlignment="1">
      <alignment horizontal="center"/>
    </xf>
    <xf numFmtId="0" fontId="12" fillId="3" borderId="1" xfId="4" applyFont="1" applyFill="1" applyBorder="1" applyAlignment="1">
      <alignment horizontal="center" vertical="center"/>
    </xf>
    <xf numFmtId="0" fontId="0" fillId="3" borderId="6" xfId="0" applyFill="1" applyBorder="1" applyAlignment="1">
      <alignment horizontal="center"/>
    </xf>
    <xf numFmtId="0" fontId="12" fillId="3" borderId="4" xfId="4" applyFont="1" applyFill="1" applyBorder="1" applyAlignment="1">
      <alignment horizontal="center" vertical="center" wrapText="1"/>
    </xf>
    <xf numFmtId="0" fontId="12" fillId="3" borderId="3" xfId="4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14" borderId="1" xfId="0" applyFont="1" applyFill="1" applyBorder="1" applyAlignment="1">
      <alignment horizontal="center" vertical="center"/>
    </xf>
    <xf numFmtId="0" fontId="13" fillId="7" borderId="3" xfId="0" applyFont="1" applyFill="1" applyBorder="1" applyAlignment="1">
      <alignment horizontal="center" vertical="center"/>
    </xf>
    <xf numFmtId="0" fontId="13" fillId="15" borderId="3" xfId="0" applyFont="1" applyFill="1" applyBorder="1" applyAlignment="1">
      <alignment horizontal="center" vertical="center"/>
    </xf>
    <xf numFmtId="0" fontId="13" fillId="11" borderId="3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12" borderId="3" xfId="0" applyFont="1" applyFill="1" applyBorder="1" applyAlignment="1">
      <alignment horizontal="center" vertical="center"/>
    </xf>
    <xf numFmtId="0" fontId="13" fillId="14" borderId="3" xfId="0" applyFont="1" applyFill="1" applyBorder="1" applyAlignment="1">
      <alignment horizontal="center" vertical="center"/>
    </xf>
    <xf numFmtId="0" fontId="13" fillId="13" borderId="3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3" fillId="5" borderId="3" xfId="0" applyFont="1" applyFill="1" applyBorder="1" applyAlignment="1">
      <alignment horizontal="center" vertical="center"/>
    </xf>
    <xf numFmtId="0" fontId="13" fillId="10" borderId="3" xfId="0" applyFont="1" applyFill="1" applyBorder="1" applyAlignment="1">
      <alignment horizontal="center" vertical="center"/>
    </xf>
    <xf numFmtId="0" fontId="13" fillId="8" borderId="3" xfId="0" applyFont="1" applyFill="1" applyBorder="1" applyAlignment="1">
      <alignment horizontal="center" vertical="center"/>
    </xf>
    <xf numFmtId="11" fontId="13" fillId="3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165" fontId="5" fillId="4" borderId="1" xfId="0" applyNumberFormat="1" applyFont="1" applyFill="1" applyBorder="1" applyAlignment="1" applyProtection="1">
      <alignment horizontal="center"/>
      <protection locked="0"/>
    </xf>
    <xf numFmtId="0" fontId="13" fillId="4" borderId="1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13" fillId="3" borderId="12" xfId="0" applyFont="1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13" fillId="3" borderId="11" xfId="0" applyFont="1" applyFill="1" applyBorder="1" applyAlignment="1">
      <alignment horizontal="center" vertical="center"/>
    </xf>
    <xf numFmtId="0" fontId="15" fillId="8" borderId="1" xfId="0" applyFont="1" applyFill="1" applyBorder="1" applyAlignment="1">
      <alignment horizontal="center" vertical="center"/>
    </xf>
    <xf numFmtId="0" fontId="15" fillId="8" borderId="12" xfId="0" applyFont="1" applyFill="1" applyBorder="1" applyAlignment="1">
      <alignment horizontal="center" vertical="center"/>
    </xf>
    <xf numFmtId="0" fontId="15" fillId="8" borderId="13" xfId="0" applyFont="1" applyFill="1" applyBorder="1" applyAlignment="1">
      <alignment horizontal="center" vertical="center"/>
    </xf>
    <xf numFmtId="0" fontId="15" fillId="8" borderId="5" xfId="0" applyFont="1" applyFill="1" applyBorder="1" applyAlignment="1">
      <alignment horizontal="center" vertical="center"/>
    </xf>
    <xf numFmtId="0" fontId="15" fillId="8" borderId="6" xfId="0" applyFont="1" applyFill="1" applyBorder="1" applyAlignment="1">
      <alignment horizontal="center" vertical="center"/>
    </xf>
    <xf numFmtId="0" fontId="11" fillId="3" borderId="9" xfId="0" applyFont="1" applyFill="1" applyBorder="1" applyAlignment="1" applyProtection="1">
      <alignment horizontal="center" vertical="center" wrapText="1"/>
      <protection locked="0"/>
    </xf>
    <xf numFmtId="0" fontId="11" fillId="3" borderId="0" xfId="0" applyFont="1" applyFill="1" applyAlignment="1" applyProtection="1">
      <alignment horizontal="center" vertical="center" wrapText="1"/>
      <protection locked="0"/>
    </xf>
    <xf numFmtId="0" fontId="11" fillId="3" borderId="10" xfId="0" applyFont="1" applyFill="1" applyBorder="1" applyAlignment="1" applyProtection="1">
      <alignment horizontal="center" vertical="center" wrapText="1"/>
      <protection locked="0"/>
    </xf>
    <xf numFmtId="0" fontId="11" fillId="3" borderId="7" xfId="0" applyFont="1" applyFill="1" applyBorder="1" applyAlignment="1" applyProtection="1">
      <alignment horizontal="center" vertical="center" wrapText="1"/>
      <protection locked="0"/>
    </xf>
    <xf numFmtId="0" fontId="11" fillId="3" borderId="5" xfId="0" applyFont="1" applyFill="1" applyBorder="1" applyAlignment="1" applyProtection="1">
      <alignment horizontal="center" vertical="center" wrapText="1"/>
      <protection locked="0"/>
    </xf>
    <xf numFmtId="0" fontId="11" fillId="3" borderId="6" xfId="0" applyFont="1" applyFill="1" applyBorder="1" applyAlignment="1" applyProtection="1">
      <alignment horizontal="center" vertical="center" wrapText="1"/>
      <protection locked="0"/>
    </xf>
    <xf numFmtId="0" fontId="15" fillId="2" borderId="4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</cellXfs>
  <cellStyles count="17">
    <cellStyle name="Excel Built-in Normal 1" xfId="16" xr:uid="{00000000-0005-0000-0000-000000000000}"/>
    <cellStyle name="měny 2" xfId="2" xr:uid="{00000000-0005-0000-0000-000001000000}"/>
    <cellStyle name="Normal" xfId="0" builtinId="0"/>
    <cellStyle name="Normal 10" xfId="14" xr:uid="{00000000-0005-0000-0000-000003000000}"/>
    <cellStyle name="Normal 2" xfId="3" xr:uid="{00000000-0005-0000-0000-000004000000}"/>
    <cellStyle name="Normal 2 10" xfId="8" xr:uid="{00000000-0005-0000-0000-000005000000}"/>
    <cellStyle name="Normal 2 10 2" xfId="13" xr:uid="{00000000-0005-0000-0000-000006000000}"/>
    <cellStyle name="Normal 2 19" xfId="15" xr:uid="{00000000-0005-0000-0000-000007000000}"/>
    <cellStyle name="Normal 2 2" xfId="6" xr:uid="{00000000-0005-0000-0000-000008000000}"/>
    <cellStyle name="Normal 2 3" xfId="11" xr:uid="{00000000-0005-0000-0000-000009000000}"/>
    <cellStyle name="Normal 2 3 2" xfId="10" xr:uid="{00000000-0005-0000-0000-00000A000000}"/>
    <cellStyle name="Normal 26" xfId="7" xr:uid="{00000000-0005-0000-0000-00000B000000}"/>
    <cellStyle name="Normal 3" xfId="5" xr:uid="{00000000-0005-0000-0000-00000C000000}"/>
    <cellStyle name="Normal 4" xfId="9" xr:uid="{00000000-0005-0000-0000-00000D000000}"/>
    <cellStyle name="Normal 63" xfId="12" xr:uid="{00000000-0005-0000-0000-00000E000000}"/>
    <cellStyle name="Normal_Proc Templs 1" xfId="4" xr:uid="{00000000-0005-0000-0000-00000F000000}"/>
    <cellStyle name="Normale_pompa_rilancio_condense" xfId="1" xr:uid="{00000000-0005-0000-0000-000010000000}"/>
  </cellStyles>
  <dxfs count="5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rgb="FF0000CC"/>
        <name val="Calibri"/>
        <family val="2"/>
        <scheme val="minor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Medium9"/>
  <colors>
    <mruColors>
      <color rgb="FF0000CC"/>
      <color rgb="FF66FF33"/>
      <color rgb="FF4F81BD"/>
      <color rgb="FF385D8A"/>
      <color rgb="FFF3FCA2"/>
      <color rgb="FFFF66CC"/>
      <color rgb="FF3FEE16"/>
      <color rgb="FFFAED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3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321469</xdr:colOff>
      <xdr:row>0</xdr:row>
      <xdr:rowOff>87871</xdr:rowOff>
    </xdr:from>
    <xdr:to>
      <xdr:col>1</xdr:col>
      <xdr:colOff>1081884</xdr:colOff>
      <xdr:row>3</xdr:row>
      <xdr:rowOff>170710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B9B4455-7DB1-4882-B838-FEFA5D4BA9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1469" y="87871"/>
          <a:ext cx="1367634" cy="72577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ATA\DataFile\O\DB9604\RevMay97\SHOPLIS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deep\d\DAT\CI\User\UUMU0350\9670\excel\User\UUMUCI08\ESTIMATE\BOQ-P0-P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plserver\msplindia\Documents%20and%20Settings\mspl50\Local%20Settings\Temporary%20Internet%20Files\Content.IE5\AXH2BULG\Barsched%208666.xl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Contents"/>
      <sheetName val="Summary"/>
      <sheetName val="HQBuilding"/>
      <sheetName val="FitOutHQBldg"/>
      <sheetName val="Security"/>
      <sheetName val="AutoMessengerSystem"/>
      <sheetName val="PASystem"/>
      <sheetName val="TelephoneSystem"/>
      <sheetName val="HQSpecialSystems"/>
      <sheetName val="WaterFeatures"/>
      <sheetName val="DealerRoom"/>
      <sheetName val="Services"/>
      <sheetName val="ACtoStairs"/>
      <sheetName val="GoodsDelivery"/>
      <sheetName val="ToiletPods"/>
      <sheetName val="HQBldgExtCladding"/>
      <sheetName val="GlazedSouthWall"/>
      <sheetName val="HQFFandE"/>
      <sheetName val="ConferenceCentre"/>
      <sheetName val="FitOutConfCentre"/>
      <sheetName val="ConfCentreSpecialSystems"/>
      <sheetName val="ConfCentreExtCladding"/>
      <sheetName val="ConfFFandE"/>
      <sheetName val="CarPark"/>
      <sheetName val="StatutoryCharges"/>
      <sheetName val="Drawingscover"/>
      <sheetName val="Drawings"/>
      <sheetName val="GFA HQ Building"/>
      <sheetName val="GFA Conference"/>
      <sheetName val="GeneralSummary"/>
      <sheetName val="ElementalSummary"/>
      <sheetName val="Sheet3"/>
      <sheetName val="SPT vs PHI"/>
      <sheetName val="LEVEL SHEET"/>
      <sheetName val="Wall"/>
      <sheetName val="CASHFLOWS"/>
      <sheetName val="BQ"/>
      <sheetName val="BQ External"/>
      <sheetName val="Notes"/>
      <sheetName val="Basis"/>
      <sheetName val="SHOPLIST"/>
      <sheetName val="concrete"/>
      <sheetName val="beam-reinft-IIInd floor"/>
      <sheetName val="Rate analysis"/>
      <sheetName val="icmal"/>
      <sheetName val="SubmitCal"/>
      <sheetName val="TAS"/>
      <sheetName val="Lab Cum Hist"/>
      <sheetName val="#REF"/>
      <sheetName val="StattCo yCharges"/>
      <sheetName val="GFA_HQ_Building"/>
      <sheetName val="GFA_Conference"/>
      <sheetName val="Su}}ary"/>
      <sheetName val="Penthouse Apartment"/>
      <sheetName val="D-623D"/>
      <sheetName val="beam-reinft-machine rm"/>
      <sheetName val="girder"/>
      <sheetName val="Rocker"/>
      <sheetName val="98Price"/>
      <sheetName val="ABSTRACT"/>
      <sheetName val="DETAILED  BOQ"/>
      <sheetName val="M-Book for Conc"/>
      <sheetName val="M-Book for FW"/>
      <sheetName val="Vehicles"/>
      <sheetName val="Cash2"/>
      <sheetName val="Z"/>
      <sheetName val="Raw Data"/>
      <sheetName val="BOQ"/>
      <sheetName val="Bill No. 2"/>
      <sheetName val="LABOUR HISTOGRAM"/>
      <sheetName val="Option"/>
      <sheetName val="Chiet tinh dz22"/>
      <sheetName val="Chiet tinh dz35"/>
      <sheetName val="1"/>
      <sheetName val="Graph Data (DO NOT PRINT)"/>
      <sheetName val="_______"/>
      <sheetName val="核算项目余额表"/>
      <sheetName val="Criteria"/>
      <sheetName val="Assumptions"/>
      <sheetName val="@risk rents and incentives"/>
      <sheetName val="Car park lease"/>
      <sheetName val="Net rent analysis"/>
      <sheetName val="Poz-1 "/>
      <sheetName val="차액보증"/>
      <sheetName val="CT Thang Mo"/>
      <sheetName val="ancillary"/>
      <sheetName val="Sheet2"/>
      <sheetName val="CT  PL"/>
      <sheetName val="改加胶玻璃、室外栏杆"/>
      <sheetName val=""/>
      <sheetName val="Customize Your Invoice"/>
      <sheetName val="B"/>
      <sheetName val="HVAC BoQ"/>
      <sheetName val="PriceSummary"/>
      <sheetName val="budget summary (2)"/>
      <sheetName val="Budget Analysis Summary"/>
      <sheetName val="Budget"/>
      <sheetName val="企业表一"/>
      <sheetName val="M-5C"/>
      <sheetName val="M-5A"/>
      <sheetName val="Sheet1"/>
      <sheetName val="BQ_External"/>
      <sheetName val="Bill_1"/>
      <sheetName val="Bill_2"/>
      <sheetName val="Bill_3"/>
      <sheetName val="Bill_4"/>
      <sheetName val="Bill_5"/>
      <sheetName val="Bill_6"/>
      <sheetName val="Bill_7"/>
      <sheetName val="FOL - Bar"/>
      <sheetName val="LABOUR_HISTOGRAM"/>
      <sheetName val="JAS"/>
      <sheetName val="Projet, methodes &amp; couts"/>
      <sheetName val="Macro1"/>
      <sheetName val="Planning"/>
      <sheetName val="TAHRIR"/>
      <sheetName val="Bases"/>
      <sheetName val="Risques majeurs &amp; Frais Ind."/>
      <sheetName val="Bouclage"/>
      <sheetName val="AREG_05"/>
      <sheetName val="PA- Consutant "/>
      <sheetName val="Design"/>
      <sheetName val="ConferenceCentre_x0000_옰ʒ䄂ʒ鵠ʐ䄂ʒ閐̐䄂ʒ蕈̐"/>
      <sheetName val="HQ-TO"/>
      <sheetName val="intr stool brkup"/>
      <sheetName val="Body Sheet"/>
      <sheetName val="1.0 Executive Summary"/>
      <sheetName val="GFA_HQ_Building1"/>
      <sheetName val="Data"/>
      <sheetName val="Tender Summary"/>
      <sheetName val="Insurance Ext"/>
      <sheetName val="Prelims"/>
      <sheetName val="ANNEXURE-A"/>
      <sheetName val="COC"/>
      <sheetName val="Top sheet"/>
      <sheetName val="기계내역서"/>
      <sheetName val="DATAS"/>
      <sheetName val="2 Div 14 "/>
      <sheetName val="GFA_Conference1"/>
      <sheetName val="BQ_External1"/>
      <sheetName val="Penthouse_Apartment"/>
      <sheetName val="StattCo_yCharges"/>
      <sheetName val="Raw_Data"/>
      <sheetName val="@risk_rents_and_incentives"/>
      <sheetName val="Car_park_lease"/>
      <sheetName val="Net_rent_analysis"/>
      <sheetName val="Poz-1_"/>
      <sheetName val="Chiet_tinh_dz22"/>
      <sheetName val="Chiet_tinh_dz35"/>
      <sheetName val="Lab_Cum_Hist"/>
      <sheetName val="Graph_Data_(DO_NOT_PRINT)"/>
      <sheetName val="Projet,_methodes_&amp;_couts"/>
      <sheetName val="Risques_majeurs_&amp;_Frais_Ind_"/>
      <sheetName val="CT_Thang_Mo"/>
      <sheetName val="Bill_No__2"/>
      <sheetName val="SPT_vs_PHI"/>
      <sheetName val="budget_summary_(2)"/>
      <sheetName val="Budget_Analysis_Summary"/>
      <sheetName val="CT__PL"/>
      <sheetName val="LEVEL_SHEET"/>
      <sheetName val="FOL_-_Bar"/>
      <sheetName val="Ap A"/>
      <sheetName val="LABOUR_HISTOGRAM1"/>
      <sheetName val="Tender_Summary"/>
      <sheetName val="Insurance_Ext"/>
      <sheetName val="POWER"/>
      <sheetName val="MTP"/>
      <sheetName val="PROJECT BRIEF"/>
      <sheetName val="Geneí¬_x0008_i_x0000__x0000__x0014__x0000_0."/>
      <sheetName val="70_x0000_,/0_x0000_s«_x0008_i_x0000_Æø_x0003_í¬_x0008_i_x0000_"/>
      <sheetName val="Bill 2"/>
      <sheetName val="SAP"/>
      <sheetName val="Rate_Analysis"/>
      <sheetName val="Inputs"/>
      <sheetName val="Bill 1"/>
      <sheetName val="Bill 3"/>
      <sheetName val="Bill 4"/>
      <sheetName val="Bill 5"/>
      <sheetName val="Bill 6"/>
      <sheetName val="Bill 7"/>
      <sheetName val="SHOPLIST.xls"/>
      <sheetName val="List"/>
      <sheetName val="_x0000__x0000__x0000__x0000__x0000__x0000__x0000__x0000_"/>
      <sheetName val="POWER ASSUMPTIONS"/>
      <sheetName val="Currencies"/>
      <sheetName val="Civil Boq"/>
      <sheetName val="Materials Cost(PCC)"/>
      <sheetName val="upa"/>
      <sheetName val="foot-slab reinft"/>
      <sheetName val="India F&amp;S Template"/>
      <sheetName val="Annex"/>
      <sheetName val="factors"/>
      <sheetName val="P4-B"/>
      <sheetName val="Break_Up"/>
      <sheetName val="RESULT"/>
      <sheetName val="IO LIST"/>
      <sheetName val="Formulas"/>
      <sheetName val="Material "/>
      <sheetName val="Quote Sheet"/>
      <sheetName val="CODE"/>
      <sheetName val="HIRED LABOUR CODE"/>
      <sheetName val="PRECAST lightconc-II"/>
      <sheetName val="GFA_HQ_Building2"/>
      <sheetName val="GFA_Conference2"/>
      <sheetName val="BQ_External2"/>
      <sheetName val="Penthouse_Apartment1"/>
      <sheetName val="StattCo_yCharges1"/>
      <sheetName val="Raw_Data1"/>
      <sheetName val="Bill_No__21"/>
      <sheetName val="Graph_Data_(DO_NOT_PRINT)1"/>
      <sheetName val="Chiet_tinh_dz221"/>
      <sheetName val="Chiet_tinh_dz351"/>
      <sheetName val="CT_Thang_Mo1"/>
      <sheetName val="@risk_rents_and_incentives1"/>
      <sheetName val="Car_park_lease1"/>
      <sheetName val="Net_rent_analysis1"/>
      <sheetName val="Poz-1_1"/>
      <sheetName val="Lab_Cum_Hist1"/>
      <sheetName val="FOL_-_Bar1"/>
      <sheetName val="LEVEL_SHEET1"/>
      <sheetName val="SPT_vs_PHI1"/>
      <sheetName val="budget_summary_(2)1"/>
      <sheetName val="Budget_Analysis_Summary1"/>
      <sheetName val="Projet,_methodes_&amp;_couts1"/>
      <sheetName val="Risques_majeurs_&amp;_Frais_Ind_1"/>
      <sheetName val="Customize_Your_Invoice"/>
      <sheetName val="HVAC_BoQ"/>
      <sheetName val="CT__PL1"/>
      <sheetName val="intr_stool_brkup"/>
      <sheetName val="Top_sheet"/>
      <sheetName val="Body_Sheet"/>
      <sheetName val="1_0_Executive_Summary"/>
      <sheetName val="ACT_SPS"/>
      <sheetName val="SPSF"/>
      <sheetName val="Invoice Summary"/>
      <sheetName val="C (3)"/>
      <sheetName val="Dubai golf"/>
      <sheetName val="GFA_HQ_Building3"/>
      <sheetName val="GFA_Conference3"/>
      <sheetName val="StattCo_yCharges2"/>
      <sheetName val="BQ_External3"/>
      <sheetName val="Penthouse_Apartment2"/>
      <sheetName val="LABOUR_HISTOGRAM3"/>
      <sheetName val="Chiet_tinh_dz222"/>
      <sheetName val="Chiet_tinh_dz352"/>
      <sheetName val="CT_Thang_Mo2"/>
      <sheetName val="Raw_Data2"/>
      <sheetName val="@risk_rents_and_incentives2"/>
      <sheetName val="Car_park_lease2"/>
      <sheetName val="Net_rent_analysis2"/>
      <sheetName val="Poz-1_2"/>
      <sheetName val="Lab_Cum_Hist2"/>
      <sheetName val="Graph_Data_(DO_NOT_PRINT)2"/>
      <sheetName val="LEVEL_SHEET2"/>
      <sheetName val="Bill_No__22"/>
      <sheetName val="Tender_Summary2"/>
      <sheetName val="Insurance_Ext2"/>
      <sheetName val="FOL_-_Bar2"/>
      <sheetName val="SPT_vs_PHI2"/>
      <sheetName val="Customize_Your_Invoice2"/>
      <sheetName val="HVAC_BoQ2"/>
      <sheetName val="Body_Sheet1"/>
      <sheetName val="1_0_Executive_Summary1"/>
      <sheetName val="Top_sheet1"/>
      <sheetName val="intr_stool_brkup1"/>
      <sheetName val="Rate_analysis1"/>
      <sheetName val="LABOUR_HISTOGRAM2"/>
      <sheetName val="Tender_Summary1"/>
      <sheetName val="Insurance_Ext1"/>
      <sheetName val="Customize_Your_Invoice1"/>
      <sheetName val="HVAC_BoQ1"/>
      <sheetName val="GFA_HQ_Building4"/>
      <sheetName val="GFA_Conference4"/>
      <sheetName val="StattCo_yCharges3"/>
      <sheetName val="BQ_External4"/>
      <sheetName val="Penthouse_Apartment3"/>
      <sheetName val="LABOUR_HISTOGRAM4"/>
      <sheetName val="Chiet_tinh_dz223"/>
      <sheetName val="Chiet_tinh_dz353"/>
      <sheetName val="CT_Thang_Mo3"/>
      <sheetName val="Raw_Data3"/>
      <sheetName val="@risk_rents_and_incentives3"/>
      <sheetName val="Car_park_lease3"/>
      <sheetName val="Net_rent_analysis3"/>
      <sheetName val="Poz-1_3"/>
      <sheetName val="Lab_Cum_Hist3"/>
      <sheetName val="Graph_Data_(DO_NOT_PRINT)3"/>
      <sheetName val="LEVEL_SHEET3"/>
      <sheetName val="Bill_No__23"/>
      <sheetName val="Tender_Summary3"/>
      <sheetName val="Insurance_Ext3"/>
      <sheetName val="FOL_-_Bar3"/>
      <sheetName val="SPT_vs_PHI3"/>
      <sheetName val="Customize_Your_Invoice3"/>
      <sheetName val="HVAC_BoQ3"/>
      <sheetName val="budget_summary_(2)2"/>
      <sheetName val="Budget_Analysis_Summary2"/>
      <sheetName val="Body_Sheet2"/>
      <sheetName val="1_0_Executive_Summary2"/>
      <sheetName val="Projet,_methodes_&amp;_couts2"/>
      <sheetName val="Risques_majeurs_&amp;_Frais_Ind_2"/>
      <sheetName val="CT__PL2"/>
      <sheetName val="Top_sheet2"/>
      <sheetName val="intr_stool_brkup2"/>
      <sheetName val="Rate_analysis2"/>
      <sheetName val="GFA_HQ_Building5"/>
      <sheetName val="GFA_Conference5"/>
      <sheetName val="StattCo_yCharges4"/>
      <sheetName val="BQ_External5"/>
      <sheetName val="Penthouse_Apartment4"/>
      <sheetName val="LABOUR_HISTOGRAM5"/>
      <sheetName val="Chiet_tinh_dz224"/>
      <sheetName val="Chiet_tinh_dz354"/>
      <sheetName val="CT_Thang_Mo4"/>
      <sheetName val="Raw_Data4"/>
      <sheetName val="@risk_rents_and_incentives4"/>
      <sheetName val="Car_park_lease4"/>
      <sheetName val="Net_rent_analysis4"/>
      <sheetName val="Poz-1_4"/>
      <sheetName val="Lab_Cum_Hist4"/>
      <sheetName val="Graph_Data_(DO_NOT_PRINT)4"/>
      <sheetName val="LEVEL_SHEET4"/>
      <sheetName val="Bill_No__24"/>
      <sheetName val="Tender_Summary4"/>
      <sheetName val="Insurance_Ext4"/>
      <sheetName val="FOL_-_Bar4"/>
      <sheetName val="SPT_vs_PHI4"/>
      <sheetName val="Customize_Your_Invoice4"/>
      <sheetName val="HVAC_BoQ4"/>
      <sheetName val="budget_summary_(2)3"/>
      <sheetName val="Budget_Analysis_Summary3"/>
      <sheetName val="Body_Sheet3"/>
      <sheetName val="1_0_Executive_Summary3"/>
      <sheetName val="Projet,_methodes_&amp;_couts3"/>
      <sheetName val="Risques_majeurs_&amp;_Frais_Ind_3"/>
      <sheetName val="CT__PL3"/>
      <sheetName val="Top_sheet3"/>
      <sheetName val="intr_stool_brkup3"/>
      <sheetName val="Rate_analysis3"/>
      <sheetName val="공종별_집계금액"/>
      <sheetName val="sal"/>
      <sheetName val="마산월령동골조물량변경"/>
      <sheetName val="WITHOUT C&amp;I PROFIT (3)"/>
      <sheetName val="Geneí¬_x0008_i"/>
      <sheetName val="70"/>
      <sheetName val="PROJECT_BRIEF1"/>
      <sheetName val="Geneí¬i0_"/>
      <sheetName val="70,/0s«iÆøí¬i"/>
      <sheetName val="Bill_22"/>
      <sheetName val="C_(3)1"/>
      <sheetName val="Ap_A1"/>
      <sheetName val="2_Div_14_1"/>
      <sheetName val="Bill_11"/>
      <sheetName val="Bill_31"/>
      <sheetName val="Bill_41"/>
      <sheetName val="Bill_51"/>
      <sheetName val="Bill_61"/>
      <sheetName val="Bill_71"/>
      <sheetName val="SHOPLIST_xls"/>
      <sheetName val="Dubai_golf"/>
      <sheetName val="beam-reinft-IIInd_floor"/>
      <sheetName val="Invoice_Summary"/>
      <sheetName val="POWER_ASSUMPTIONS"/>
      <sheetName val="beam-reinft-machine_rm"/>
      <sheetName val="PROJECT_BRIEF"/>
      <sheetName val="Bill_21"/>
      <sheetName val="C_(3)"/>
      <sheetName val="Ap_A"/>
      <sheetName val="2_Div_14_"/>
      <sheetName val="MOS"/>
      <sheetName val="Activity List"/>
      <sheetName val="BILL COV"/>
      <sheetName val="Ra  stair"/>
      <sheetName val="GFA_HQ_Building6"/>
      <sheetName val="GFA_Conference6"/>
      <sheetName val="BQ_External6"/>
      <sheetName val="Raw_Data5"/>
      <sheetName val="Penthouse_Apartment5"/>
      <sheetName val="StattCo_yCharges5"/>
      <sheetName val="@risk_rents_and_incentives5"/>
      <sheetName val="Car_park_lease5"/>
      <sheetName val="Net_rent_analysis5"/>
      <sheetName val="Poz-1_5"/>
      <sheetName val="Chiet_tinh_dz225"/>
      <sheetName val="Chiet_tinh_dz355"/>
      <sheetName val="LEVEL_SHEET5"/>
      <sheetName val="LABOUR_HISTOGRAM6"/>
      <sheetName val="Lab_Cum_Hist5"/>
      <sheetName val="Graph_Data_(DO_NOT_PRINT)5"/>
      <sheetName val="Body_Sheet4"/>
      <sheetName val="1_0_Executive_Summary4"/>
      <sheetName val="CT_Thang_Mo5"/>
      <sheetName val="Customize_Your_Invoice5"/>
      <sheetName val="HVAC_BoQ5"/>
      <sheetName val="Bill_No__25"/>
      <sheetName val="budget_summary_(2)4"/>
      <sheetName val="Budget_Analysis_Summary4"/>
      <sheetName val="Projet,_methodes_&amp;_couts4"/>
      <sheetName val="Risques_majeurs_&amp;_Frais_Ind_4"/>
      <sheetName val="SPT_vs_PHI5"/>
      <sheetName val="CT__PL4"/>
      <sheetName val="FOL_-_Bar5"/>
      <sheetName val="Tender_Summary5"/>
      <sheetName val="Insurance_Ext5"/>
      <sheetName val="Top_sheet4"/>
      <sheetName val="intr_stool_brkup4"/>
      <sheetName val="2_Div_14_2"/>
      <sheetName val="SHOPLIST_xls1"/>
      <sheetName val="Bill_23"/>
      <sheetName val="Ap_A2"/>
      <sheetName val="Bill_12"/>
      <sheetName val="Bill_32"/>
      <sheetName val="Bill_42"/>
      <sheetName val="Bill_52"/>
      <sheetName val="Bill_62"/>
      <sheetName val="Bill_72"/>
      <sheetName val="Invoice_Summary1"/>
      <sheetName val="beam-reinft-IIInd_floor1"/>
      <sheetName val="beam-reinft-machine_rm1"/>
      <sheetName val="PROJECT_BRIEF2"/>
      <sheetName val="C_(3)2"/>
      <sheetName val="POWER_ASSUMPTIONS1"/>
      <sheetName val="Dubai_golf1"/>
      <sheetName val="WITHOUT_C&amp;I_PROFIT_(3)"/>
      <sheetName val="Geneí¬i"/>
      <sheetName val="Civil_Boq"/>
      <sheetName val="DETAILED__BOQ"/>
      <sheetName val="M-Book_for_Conc"/>
      <sheetName val="M-Book_for_FW"/>
      <sheetName val="Activity_List"/>
      <sheetName val="HIRED_LABOUR_CODE"/>
      <sheetName val="PA-_Consutant_"/>
      <sheetName val="foot-slab_reinft"/>
      <sheetName val="Softscape Buildup"/>
      <sheetName val="Mat'l Rate"/>
      <sheetName val="250mm"/>
      <sheetName val="200mm"/>
      <sheetName val="160mm"/>
      <sheetName val="FITTINGS"/>
      <sheetName val="VALVE CHAMBERS"/>
      <sheetName val="Fire Hydrants"/>
      <sheetName val="B.GATE VALVE"/>
      <sheetName val="Sub G1 Fire"/>
      <sheetName val="Sub G12 Fire"/>
      <sheetName val="Day work"/>
      <sheetName val="VCH-SLC"/>
      <sheetName val="Item- Compact"/>
      <sheetName val="Supplier"/>
      <sheetName val="RA-markate"/>
      <sheetName val="BOQ_Direct_selling cost"/>
      <sheetName val="77S(O)"/>
      <sheetName val="col-reinft1"/>
      <sheetName val="P&amp;L-BDMC"/>
      <sheetName val="Voucher"/>
      <sheetName val="final abstract"/>
      <sheetName val="BLK2"/>
      <sheetName val="BLK3"/>
      <sheetName val="E &amp; R"/>
      <sheetName val="radar"/>
      <sheetName val="UG"/>
      <sheetName val="Detail"/>
      <sheetName val="p&amp;m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 refreshError="1"/>
      <sheetData sheetId="126"/>
      <sheetData sheetId="127"/>
      <sheetData sheetId="128"/>
      <sheetData sheetId="129" refreshError="1"/>
      <sheetData sheetId="130" refreshError="1"/>
      <sheetData sheetId="131" refreshError="1"/>
      <sheetData sheetId="132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/>
      <sheetData sheetId="150" refreshError="1"/>
      <sheetData sheetId="15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 refreshError="1"/>
      <sheetData sheetId="228"/>
      <sheetData sheetId="229" refreshError="1"/>
      <sheetData sheetId="230"/>
      <sheetData sheetId="231"/>
      <sheetData sheetId="232"/>
      <sheetData sheetId="233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/>
      <sheetData sheetId="419" refreshError="1"/>
      <sheetData sheetId="420" refreshError="1"/>
      <sheetData sheetId="421" refreshError="1"/>
      <sheetData sheetId="422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/>
      <sheetData sheetId="429"/>
      <sheetData sheetId="430"/>
      <sheetData sheetId="43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q"/>
      <sheetName val="Item-code"/>
      <sheetName val="Sum-item"/>
      <sheetName val="Self-sp"/>
      <sheetName val="Reinf-sp"/>
      <sheetName val="Int-fin"/>
      <sheetName val="Ext-fin"/>
      <sheetName val="Grout-vol"/>
      <sheetName val="Shut-area"/>
      <sheetName val="Excav-vol"/>
      <sheetName val="Summary"/>
      <sheetName val="Current"/>
      <sheetName val="Module2"/>
      <sheetName val="Module3"/>
      <sheetName val="Module4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EDULE"/>
      <sheetName val="Shape Codes"/>
      <sheetName val="Database"/>
      <sheetName val="Help"/>
      <sheetName val="Setup"/>
      <sheetName val="About"/>
      <sheetName val="More"/>
      <sheetName val="page"/>
      <sheetName val="Info"/>
      <sheetName val="check"/>
      <sheetName val="schedule nos"/>
      <sheetName val="LABOUR RATE"/>
      <sheetName val="Material 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979D448-10BE-4931-A604-9C09A7C8DEF0}" name="Table3" displayName="Table3" ref="B6:AV80" totalsRowShown="0" headerRowDxfId="51" dataDxfId="49" headerRowBorderDxfId="50" tableBorderDxfId="48" totalsRowBorderDxfId="47">
  <autoFilter ref="B6:AV80" xr:uid="{F979D448-10BE-4931-A604-9C09A7C8DEF0}"/>
  <sortState xmlns:xlrd2="http://schemas.microsoft.com/office/spreadsheetml/2017/richdata2" ref="B7:AV80">
    <sortCondition ref="G6:G80"/>
  </sortState>
  <tableColumns count="47">
    <tableColumn id="2" xr3:uid="{935E02F0-8727-4E7B-A637-720B345045B5}" name="Sensor" dataDxfId="46"/>
    <tableColumn id="13" xr3:uid="{43AE6407-388B-4886-B737-0CF2585C44B6}" name="Thermowell" dataDxfId="45"/>
    <tableColumn id="4" xr3:uid="{EB68C0FA-05BC-483E-98F4-648B213E9BA4}" name="Thermowell in procurement scope?" dataDxfId="44"/>
    <tableColumn id="14" xr3:uid="{38A7C98F-082E-40F4-A4DD-DA7195756FDF}" name="Room" dataDxfId="43"/>
    <tableColumn id="40" xr3:uid="{A92855E5-14C3-4653-98D0-70ABF2B147D2}" name="Estmated absolute elevation (m)" dataDxfId="42"/>
    <tableColumn id="41" xr3:uid="{C1805EB6-B2C3-4D45-A18E-957FBA127842}" name="Elevation in DTR (m)" dataDxfId="41">
      <calculatedColumnFormula>ROUND(Table3[[#This Row],[Estmated absolute elevation (m)]]+13.09,1)</calculatedColumnFormula>
    </tableColumn>
    <tableColumn id="15" xr3:uid="{213F73CF-3FE4-4013-960E-A90AF468E0DB}" name="PID" dataDxfId="40"/>
    <tableColumn id="39" xr3:uid="{544786AE-2A59-435B-8BF5-082765F8EEA6}" name="PID version" dataDxfId="39"/>
    <tableColumn id="16" xr3:uid="{8656240F-7D52-4693-AA4F-6C2030900228}" name="Connecting line / tank nozzle" dataDxfId="38"/>
    <tableColumn id="11" xr3:uid="{1B4C7DF0-43D5-4845-8E6D-3A1C9B79E251}" name="Measurement description" dataDxfId="37"/>
    <tableColumn id="43" xr3:uid="{C7AABE62-827E-4D48-986A-004C66E196A5}" name="Process Fluid" dataDxfId="36"/>
    <tableColumn id="6" xr3:uid="{424CA731-61A8-4B3A-96A8-2DD516E2908E}" name="Sensor Safety Class" dataDxfId="35"/>
    <tableColumn id="7" xr3:uid="{C369DF80-82FF-469A-995D-45A6926915EA}" name="Sensor Quality Class" dataDxfId="34"/>
    <tableColumn id="8" xr3:uid="{57231A7C-0BB1-4661-B474-82A2E9E02BBE}" name="Recommended sensor type" dataDxfId="33"/>
    <tableColumn id="9" xr3:uid="{1BFAFEDF-CFF2-4C65-8506-48F537326204}" name="Connecting port to thermowell" dataDxfId="32"/>
    <tableColumn id="5" xr3:uid="{8713746A-55B0-41ED-894A-7918925EFF9E}" name="Sensor minimum temperature (℃)" dataDxfId="31"/>
    <tableColumn id="3" xr3:uid="{F148C6DC-2B5D-4DA8-A0E0-9D57DE074355}" name="Sensor maximum temperature (℃)" dataDxfId="30"/>
    <tableColumn id="17" xr3:uid="{8920010E-1F8E-4EC4-A6AB-989E715C35FF}" name="Pipe DN" dataDxfId="29"/>
    <tableColumn id="18" xr3:uid="{C124ED2F-BE87-4A63-866D-37E3A980B5F5}" name="Pipe/Tank Insul. Thick. (mm)" dataDxfId="28"/>
    <tableColumn id="1" xr3:uid="{13A5F521-724C-4382-B5D2-52E1BC63A5B1}" name="Pipe/tank wall Thick. (mm)" dataDxfId="27"/>
    <tableColumn id="21" xr3:uid="{7A484C8A-BCE4-44AE-BAA3-BB39A479EAB1}" name="Pipe/Tank PS_x000a_(barg)" dataDxfId="26"/>
    <tableColumn id="22" xr3:uid="{18841476-5E4A-4FA9-93CD-F94F265579A3}" name="Pipe/Tank TS_x000a_(deg)" dataDxfId="25"/>
    <tableColumn id="23" xr3:uid="{71DB5362-B275-41A8-84A9-9E3D46D64660}" name="Pipe ID (mm)" dataDxfId="24"/>
    <tableColumn id="24" xr3:uid="{1481DC17-441D-4A66-A3B5-F109CBE8A67E}" name="Pipe class" dataDxfId="23"/>
    <tableColumn id="25" xr3:uid="{E340C12B-0877-4DC9-A99B-744803B41EFF}" name="Pipe Schedule" dataDxfId="22"/>
    <tableColumn id="26" xr3:uid="{3FA6D900-B003-47F7-87F3-19C2F609AC5E}" name="Pipe/Tank Safety Class" dataDxfId="21"/>
    <tableColumn id="27" xr3:uid="{80DC7C79-25EF-4850-ABB8-72A4F11ADF6F}" name="Pipe/Tank Quality Class" dataDxfId="20"/>
    <tableColumn id="28" xr3:uid="{15E4B0F3-4F6E-4ED5-B5F5-4AC9B8B9B2EA}" name="Pipe/Tank Seismic class" dataDxfId="19"/>
    <tableColumn id="29" xr3:uid="{AF4BE0F5-6AFC-402C-8685-9D0C4BA1B01C}" name="Pipe/Tank Vacuum class" dataDxfId="18"/>
    <tableColumn id="30" xr3:uid="{00F39D4D-439C-482D-85E9-A59CD24C0415}" name="Pipe/Tank tritium class" dataDxfId="17"/>
    <tableColumn id="31" xr3:uid="{9624BC6A-2EFC-49AE-BB2F-38E8909F31EA}" name="Pipe/Tank ESPN" dataDxfId="16"/>
    <tableColumn id="32" xr3:uid="{644AF85E-01EA-40A6-8075-1FF083FFEFDF}" name="PED Fluid group" dataDxfId="15"/>
    <tableColumn id="33" xr3:uid="{03FD3477-2058-4F12-A0A0-009053D91B15}" name="PSxDN" dataDxfId="14">
      <calculatedColumnFormula>Table3[[#This Row],[Pipe/Tank PS
(barg)]]*Table3[[#This Row],[Pipe DN]]</calculatedColumnFormula>
    </tableColumn>
    <tableColumn id="34" xr3:uid="{2AC1F942-FD39-4D2F-BE9D-F89B2068754D}" name="PED Category" dataDxfId="13"/>
    <tableColumn id="42" xr3:uid="{BDD23027-8058-4339-AB78-1AA846EF5DC6}" name="Temperature (℃)" dataDxfId="12"/>
    <tableColumn id="44" xr3:uid="{1C920A4A-E08D-4452-A62C-4FB833A7CC84}" name="Pressure (kPa)" dataDxfId="11"/>
    <tableColumn id="45" xr3:uid="{FEF2D880-F293-4825-8EE7-AE84967D620C}" name="Maximum Flow (Nm3/h gas or m3/h liquid)" dataDxfId="10"/>
    <tableColumn id="47" xr3:uid="{9966B444-065F-4B7D-B3A1-7B7ABB5AAF0C}" name="Fluid density (kg/m3)" dataDxfId="9"/>
    <tableColumn id="46" xr3:uid="{839F66E2-AFD4-46C7-9897-7366126DF78A}" name="Fluid Viscosity (kg/m/s)" dataDxfId="8"/>
    <tableColumn id="12" xr3:uid="{C77A4168-5A8F-416E-8509-93A76BB8BCF1}" name="TW shank type" dataDxfId="7"/>
    <tableColumn id="10" xr3:uid="{745B7945-19F1-4DF2-BE2D-6B578A975ED4}" name="Instrument connection thread depth (mm)" dataDxfId="6">
      <calculatedColumnFormula>IF(Table3[[#This Row],[Connecting port to thermowell]]="1/2 NPTM",25,IF(Table3[[#This Row],[Connecting port to thermowell]]="1/2 NPSM",15,"to be confirmed"))</calculatedColumnFormula>
    </tableColumn>
    <tableColumn id="19" xr3:uid="{59F2786D-645D-473B-9854-68E280C9CBD1}" name="TW extension - straight length (mm)" dataDxfId="5"/>
    <tableColumn id="35" xr3:uid="{FC077439-897B-49C2-857B-69E6CE411E57}" name="TW immersion - tapered length (mm)" dataDxfId="4"/>
    <tableColumn id="36" xr3:uid="{F428530A-B26F-4665-AC05-289169170E5F}" name="TW root diameter (mm)" dataDxfId="3"/>
    <tableColumn id="37" xr3:uid="{C1594C3B-3B14-4CE9-9D5B-601E6A7BD314}" name="TW tip diameter (mm)" dataDxfId="2"/>
    <tableColumn id="38" xr3:uid="{37904FA1-DE44-452F-9705-1877C6ED49BB}" name="TW bore diameter (mm)" dataDxfId="1"/>
    <tableColumn id="20" xr3:uid="{A0EFDADB-19C4-4CF4-87BC-71F3694B16E9}" name="TW tip tick. (mm)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F54" dT="2025-01-20T12:18:54.39" personId="{00000000-0000-0000-0000-000000000000}" id="{9CA51AF0-E578-4321-B545-7C7DA38F4CD5}">
    <text>Pressure equipment connected could be N3. Due to uncertainty, it is kept N2.</text>
  </threadedComment>
  <threadedComment ref="AF55" dT="2025-01-20T12:18:59.28" personId="{00000000-0000-0000-0000-000000000000}" id="{2899271B-5B3D-41C6-BEBB-7F9F7293E862}">
    <text>Pressure equipment connected could be N3. Due to uncertainty, it is kept N2.</text>
  </threadedComment>
  <threadedComment ref="AF56" dT="2025-01-20T12:19:04.90" personId="{00000000-0000-0000-0000-000000000000}" id="{C79A536E-57AB-4392-BDB2-8606725DFA04}">
    <text>Pressure equipment connected could be N3. Due to uncertainty, it is kept N2.</text>
  </threadedComment>
  <threadedComment ref="AF57" dT="2025-01-20T12:19:16.01" personId="{00000000-0000-0000-0000-000000000000}" id="{4AD69067-359E-4237-898E-2FBB0CBE7529}">
    <text>Pressure equipment connected could be N3. Due to uncertainty, it is kept N2.</text>
  </threadedComment>
  <threadedComment ref="AF68" dT="2025-01-20T12:19:20.28" personId="{00000000-0000-0000-0000-000000000000}" id="{A958A511-F93C-4673-984B-465770438689}">
    <text>Pressure equipment connected could be N3. Due to uncertainty, it is kept N2.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microsoft.com/office/2017/10/relationships/threadedComment" Target="../threadedComments/threadedComment1.xml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J8"/>
  <sheetViews>
    <sheetView workbookViewId="0">
      <selection sqref="A1:J1"/>
    </sheetView>
  </sheetViews>
  <sheetFormatPr defaultRowHeight="15.75" x14ac:dyDescent="0.25"/>
  <cols>
    <col min="1" max="1" width="13" style="5" customWidth="1"/>
    <col min="2" max="10" width="5" style="5" bestFit="1" customWidth="1"/>
    <col min="11" max="16384" width="9.140625" style="5"/>
  </cols>
  <sheetData>
    <row r="1" spans="1:10" x14ac:dyDescent="0.25">
      <c r="A1" s="50" t="s">
        <v>33</v>
      </c>
      <c r="B1" s="50"/>
      <c r="C1" s="50"/>
      <c r="D1" s="50"/>
      <c r="E1" s="50"/>
      <c r="F1" s="50"/>
      <c r="G1" s="50"/>
      <c r="H1" s="50"/>
      <c r="I1" s="50"/>
      <c r="J1" s="51"/>
    </row>
    <row r="2" spans="1:10" x14ac:dyDescent="0.25">
      <c r="A2" s="48" t="s">
        <v>32</v>
      </c>
      <c r="B2" s="47" t="s">
        <v>31</v>
      </c>
      <c r="C2" s="47"/>
      <c r="D2" s="47"/>
      <c r="E2" s="47"/>
      <c r="F2" s="47"/>
      <c r="G2" s="47"/>
      <c r="H2" s="47"/>
      <c r="I2" s="47"/>
      <c r="J2" s="47"/>
    </row>
    <row r="3" spans="1:10" x14ac:dyDescent="0.25">
      <c r="A3" s="49"/>
      <c r="B3" s="6">
        <v>0</v>
      </c>
      <c r="C3" s="6">
        <v>20</v>
      </c>
      <c r="D3" s="6">
        <v>50</v>
      </c>
      <c r="E3" s="6">
        <v>100</v>
      </c>
      <c r="F3" s="6">
        <v>200</v>
      </c>
      <c r="G3" s="6">
        <v>300</v>
      </c>
      <c r="H3" s="6">
        <v>400</v>
      </c>
      <c r="I3" s="6">
        <v>500</v>
      </c>
      <c r="J3" s="6">
        <v>600</v>
      </c>
    </row>
    <row r="4" spans="1:10" x14ac:dyDescent="0.25">
      <c r="A4" s="7" t="s">
        <v>15</v>
      </c>
      <c r="B4" s="7">
        <v>1.73</v>
      </c>
      <c r="C4" s="7">
        <v>1.82</v>
      </c>
      <c r="D4" s="7">
        <v>1.96</v>
      </c>
      <c r="E4" s="7">
        <v>2.2000000000000002</v>
      </c>
      <c r="F4" s="7">
        <v>2.61</v>
      </c>
      <c r="G4" s="7">
        <v>2.98</v>
      </c>
      <c r="H4" s="7">
        <v>3.32</v>
      </c>
      <c r="I4" s="7">
        <v>3.64</v>
      </c>
      <c r="J4" s="7">
        <v>3.94</v>
      </c>
    </row>
    <row r="5" spans="1:10" x14ac:dyDescent="0.25">
      <c r="A5" s="7" t="s">
        <v>27</v>
      </c>
      <c r="B5" s="7">
        <v>0.84</v>
      </c>
      <c r="C5" s="7">
        <v>0.88</v>
      </c>
      <c r="D5" s="7">
        <v>0.94</v>
      </c>
      <c r="E5" s="7">
        <v>1.04</v>
      </c>
      <c r="F5" s="7">
        <v>1.21</v>
      </c>
      <c r="G5" s="7">
        <v>1.37</v>
      </c>
      <c r="H5" s="7">
        <v>1.53</v>
      </c>
      <c r="I5" s="7">
        <v>1.69</v>
      </c>
      <c r="J5" s="7">
        <v>1.84</v>
      </c>
    </row>
    <row r="6" spans="1:10" x14ac:dyDescent="0.25">
      <c r="A6" s="7" t="s">
        <v>28</v>
      </c>
      <c r="B6" s="7">
        <v>1.66</v>
      </c>
      <c r="C6" s="7">
        <v>1.76</v>
      </c>
      <c r="D6" s="7">
        <v>1.89</v>
      </c>
      <c r="E6" s="7">
        <v>2.12</v>
      </c>
      <c r="F6" s="7">
        <v>2.5099999999999998</v>
      </c>
      <c r="G6" s="7">
        <v>2.86</v>
      </c>
      <c r="H6" s="7">
        <v>3.19</v>
      </c>
      <c r="I6" s="7">
        <v>3.49</v>
      </c>
      <c r="J6" s="7">
        <v>3.78</v>
      </c>
    </row>
    <row r="7" spans="1:10" x14ac:dyDescent="0.25">
      <c r="A7" s="7" t="s">
        <v>29</v>
      </c>
      <c r="B7" s="7">
        <v>1.95</v>
      </c>
      <c r="C7" s="7">
        <v>2.04</v>
      </c>
      <c r="D7" s="7">
        <v>2.1800000000000002</v>
      </c>
      <c r="E7" s="7">
        <v>2.44</v>
      </c>
      <c r="F7" s="7">
        <v>2.93</v>
      </c>
      <c r="G7" s="7">
        <v>3.37</v>
      </c>
      <c r="H7" s="7">
        <v>3.76</v>
      </c>
      <c r="I7" s="7">
        <v>4.13</v>
      </c>
      <c r="J7" s="7">
        <v>4.47</v>
      </c>
    </row>
    <row r="8" spans="1:10" x14ac:dyDescent="0.25">
      <c r="A8" s="7" t="s">
        <v>30</v>
      </c>
      <c r="B8" s="7">
        <v>0.92</v>
      </c>
      <c r="C8" s="7">
        <v>0.97</v>
      </c>
      <c r="D8" s="7">
        <v>1.06</v>
      </c>
      <c r="E8" s="7">
        <v>1.24</v>
      </c>
      <c r="F8" s="7">
        <v>1.62</v>
      </c>
      <c r="G8" s="7">
        <v>2.0299999999999998</v>
      </c>
      <c r="H8" s="7">
        <v>2.4500000000000002</v>
      </c>
      <c r="I8" s="7">
        <v>2.86</v>
      </c>
      <c r="J8" s="7">
        <v>3.26</v>
      </c>
    </row>
  </sheetData>
  <mergeCells count="3">
    <mergeCell ref="B2:J2"/>
    <mergeCell ref="A2:A3"/>
    <mergeCell ref="A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DAA1C-AE8C-4A62-BA7C-7F0BBB1EAA39}">
  <sheetPr>
    <tabColor theme="1"/>
  </sheetPr>
  <dimension ref="A1:AV80"/>
  <sheetViews>
    <sheetView tabSelected="1" zoomScale="90" zoomScaleNormal="90" workbookViewId="0">
      <pane xSplit="2" ySplit="6" topLeftCell="C7" activePane="bottomRight" state="frozen"/>
      <selection pane="topRight" activeCell="D1" sqref="D1"/>
      <selection pane="bottomLeft" activeCell="A6" sqref="A6"/>
      <selection pane="bottomRight" activeCell="N3" sqref="N3"/>
    </sheetView>
  </sheetViews>
  <sheetFormatPr defaultRowHeight="15" x14ac:dyDescent="0.25"/>
  <cols>
    <col min="1" max="1" width="9.140625" style="2"/>
    <col min="2" max="2" width="25.28515625" style="3" customWidth="1"/>
    <col min="3" max="3" width="26.85546875" style="3" customWidth="1"/>
    <col min="4" max="4" width="17.42578125" style="3" customWidth="1"/>
    <col min="5" max="5" width="13.7109375" style="3" customWidth="1"/>
    <col min="6" max="6" width="14" style="3" customWidth="1"/>
    <col min="7" max="7" width="13.7109375" style="3" customWidth="1"/>
    <col min="8" max="8" width="24.28515625" style="3" customWidth="1"/>
    <col min="9" max="9" width="13.5703125" style="3" customWidth="1"/>
    <col min="10" max="10" width="22.85546875" style="3" customWidth="1"/>
    <col min="11" max="11" width="42.28515625" style="3" customWidth="1"/>
    <col min="12" max="12" width="19.5703125" style="3" customWidth="1"/>
    <col min="13" max="13" width="12.7109375" style="3" customWidth="1"/>
    <col min="14" max="14" width="13.140625" style="3" customWidth="1"/>
    <col min="15" max="15" width="43.28515625" style="3" customWidth="1"/>
    <col min="16" max="16" width="16.42578125" style="3" customWidth="1"/>
    <col min="17" max="17" width="22.140625" style="3" customWidth="1"/>
    <col min="18" max="18" width="21.5703125" style="3" customWidth="1"/>
    <col min="19" max="19" width="9.42578125" style="3" customWidth="1"/>
    <col min="20" max="20" width="19.5703125" style="3" customWidth="1"/>
    <col min="21" max="21" width="19.7109375" style="3" customWidth="1"/>
    <col min="22" max="23" width="14" style="3" customWidth="1"/>
    <col min="24" max="24" width="12.42578125" style="3" customWidth="1"/>
    <col min="25" max="25" width="11.28515625" style="3" customWidth="1"/>
    <col min="26" max="26" width="14.5703125" style="3" customWidth="1"/>
    <col min="27" max="27" width="13.5703125" style="3" customWidth="1"/>
    <col min="28" max="28" width="13.140625" style="3" customWidth="1"/>
    <col min="29" max="30" width="18.28515625" style="3" customWidth="1"/>
    <col min="31" max="31" width="16.85546875" style="3" customWidth="1"/>
    <col min="32" max="34" width="14.5703125" style="3" customWidth="1"/>
    <col min="35" max="35" width="13.140625" style="3" customWidth="1"/>
    <col min="36" max="36" width="25.140625" style="3" customWidth="1"/>
    <col min="37" max="37" width="21.140625" style="3" customWidth="1"/>
    <col min="38" max="38" width="23" style="3" customWidth="1"/>
    <col min="39" max="39" width="19" style="3" customWidth="1"/>
    <col min="40" max="40" width="20.85546875" style="3" customWidth="1"/>
    <col min="41" max="41" width="20.28515625" style="3" bestFit="1" customWidth="1"/>
    <col min="42" max="42" width="20.28515625" style="3" customWidth="1"/>
    <col min="43" max="43" width="20.5703125" style="3" bestFit="1" customWidth="1"/>
    <col min="44" max="44" width="21.42578125" style="3" bestFit="1" customWidth="1"/>
    <col min="45" max="47" width="16.7109375" style="3" bestFit="1" customWidth="1"/>
    <col min="48" max="48" width="16.7109375" style="3" customWidth="1"/>
    <col min="49" max="16384" width="9.140625" style="2"/>
  </cols>
  <sheetData>
    <row r="1" spans="1:48" s="5" customFormat="1" ht="16.5" customHeight="1" x14ac:dyDescent="0.25">
      <c r="B1" s="16"/>
      <c r="C1" s="52" t="s">
        <v>345</v>
      </c>
      <c r="D1" s="53"/>
      <c r="E1" s="53"/>
      <c r="F1" s="53"/>
      <c r="G1" s="53"/>
      <c r="H1" s="53"/>
      <c r="I1" s="53"/>
      <c r="J1" s="54"/>
      <c r="K1" s="17" t="s">
        <v>1</v>
      </c>
      <c r="L1" s="8" t="s">
        <v>344</v>
      </c>
    </row>
    <row r="2" spans="1:48" s="5" customFormat="1" ht="16.5" customHeight="1" x14ac:dyDescent="0.25">
      <c r="B2" s="18"/>
      <c r="C2" s="52"/>
      <c r="D2" s="53"/>
      <c r="E2" s="53"/>
      <c r="F2" s="53"/>
      <c r="G2" s="53"/>
      <c r="H2" s="53"/>
      <c r="I2" s="53"/>
      <c r="J2" s="54"/>
      <c r="K2" s="19" t="s">
        <v>0</v>
      </c>
      <c r="L2" s="40">
        <v>1.2</v>
      </c>
    </row>
    <row r="3" spans="1:48" s="5" customFormat="1" ht="16.5" customHeight="1" x14ac:dyDescent="0.25">
      <c r="B3" s="18"/>
      <c r="C3" s="52"/>
      <c r="D3" s="53"/>
      <c r="E3" s="53"/>
      <c r="F3" s="53"/>
      <c r="G3" s="53"/>
      <c r="H3" s="53"/>
      <c r="I3" s="53"/>
      <c r="J3" s="54"/>
      <c r="K3" s="17" t="s">
        <v>3</v>
      </c>
      <c r="L3" s="8">
        <v>1</v>
      </c>
    </row>
    <row r="4" spans="1:48" s="5" customFormat="1" ht="19.5" customHeight="1" x14ac:dyDescent="0.25">
      <c r="B4" s="20"/>
      <c r="C4" s="55"/>
      <c r="D4" s="56"/>
      <c r="E4" s="56"/>
      <c r="F4" s="56"/>
      <c r="G4" s="56"/>
      <c r="H4" s="56"/>
      <c r="I4" s="56"/>
      <c r="J4" s="57"/>
      <c r="K4" s="21"/>
      <c r="L4" s="22"/>
    </row>
    <row r="5" spans="1:48" s="24" customFormat="1" ht="19.5" customHeight="1" x14ac:dyDescent="0.25">
      <c r="A5" s="23">
        <v>1</v>
      </c>
      <c r="B5" s="61" t="s">
        <v>334</v>
      </c>
      <c r="C5" s="62"/>
      <c r="D5" s="62"/>
      <c r="E5" s="62"/>
      <c r="F5" s="62"/>
      <c r="G5" s="62"/>
      <c r="H5" s="62"/>
      <c r="I5" s="62"/>
      <c r="J5" s="63"/>
      <c r="K5" s="61" t="s">
        <v>335</v>
      </c>
      <c r="L5" s="62"/>
      <c r="M5" s="62"/>
      <c r="N5" s="62"/>
      <c r="O5" s="62"/>
      <c r="P5" s="62"/>
      <c r="Q5" s="62"/>
      <c r="R5" s="63"/>
      <c r="S5" s="58" t="s">
        <v>329</v>
      </c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60"/>
      <c r="AJ5" s="58" t="s">
        <v>351</v>
      </c>
      <c r="AK5" s="59"/>
      <c r="AL5" s="59"/>
      <c r="AM5" s="59"/>
      <c r="AN5" s="60"/>
      <c r="AO5" s="58" t="s">
        <v>336</v>
      </c>
      <c r="AP5" s="59"/>
      <c r="AQ5" s="59"/>
      <c r="AR5" s="59"/>
      <c r="AS5" s="59"/>
      <c r="AT5" s="59"/>
      <c r="AU5" s="59"/>
      <c r="AV5" s="59"/>
    </row>
    <row r="6" spans="1:48" s="9" customFormat="1" ht="57" customHeight="1" x14ac:dyDescent="0.25">
      <c r="A6" s="1">
        <v>2</v>
      </c>
      <c r="B6" s="10" t="s">
        <v>280</v>
      </c>
      <c r="C6" s="11" t="s">
        <v>198</v>
      </c>
      <c r="D6" s="11" t="s">
        <v>332</v>
      </c>
      <c r="E6" s="11" t="s">
        <v>197</v>
      </c>
      <c r="F6" s="42" t="s">
        <v>359</v>
      </c>
      <c r="G6" s="42" t="s">
        <v>358</v>
      </c>
      <c r="H6" s="11" t="s">
        <v>4</v>
      </c>
      <c r="I6" s="11" t="s">
        <v>354</v>
      </c>
      <c r="J6" s="11" t="s">
        <v>333</v>
      </c>
      <c r="K6" s="12" t="s">
        <v>311</v>
      </c>
      <c r="L6" s="12" t="s">
        <v>299</v>
      </c>
      <c r="M6" s="12" t="s">
        <v>294</v>
      </c>
      <c r="N6" s="12" t="s">
        <v>295</v>
      </c>
      <c r="O6" s="12" t="s">
        <v>296</v>
      </c>
      <c r="P6" s="12" t="s">
        <v>338</v>
      </c>
      <c r="Q6" s="12" t="s">
        <v>330</v>
      </c>
      <c r="R6" s="12" t="s">
        <v>331</v>
      </c>
      <c r="S6" s="13" t="s">
        <v>297</v>
      </c>
      <c r="T6" s="13" t="s">
        <v>298</v>
      </c>
      <c r="U6" s="13" t="s">
        <v>287</v>
      </c>
      <c r="V6" s="13" t="s">
        <v>300</v>
      </c>
      <c r="W6" s="13" t="s">
        <v>301</v>
      </c>
      <c r="X6" s="13" t="s">
        <v>5</v>
      </c>
      <c r="Y6" s="13" t="s">
        <v>286</v>
      </c>
      <c r="Z6" s="13" t="s">
        <v>302</v>
      </c>
      <c r="AA6" s="13" t="s">
        <v>303</v>
      </c>
      <c r="AB6" s="13" t="s">
        <v>304</v>
      </c>
      <c r="AC6" s="13" t="s">
        <v>305</v>
      </c>
      <c r="AD6" s="13" t="s">
        <v>306</v>
      </c>
      <c r="AE6" s="13" t="s">
        <v>307</v>
      </c>
      <c r="AF6" s="13" t="s">
        <v>308</v>
      </c>
      <c r="AG6" s="13" t="s">
        <v>310</v>
      </c>
      <c r="AH6" s="13" t="s">
        <v>35</v>
      </c>
      <c r="AI6" s="13" t="s">
        <v>309</v>
      </c>
      <c r="AJ6" s="12" t="s">
        <v>346</v>
      </c>
      <c r="AK6" s="12" t="s">
        <v>349</v>
      </c>
      <c r="AL6" s="12" t="s">
        <v>350</v>
      </c>
      <c r="AM6" s="12" t="s">
        <v>347</v>
      </c>
      <c r="AN6" s="12" t="s">
        <v>348</v>
      </c>
      <c r="AO6" s="13" t="s">
        <v>316</v>
      </c>
      <c r="AP6" s="13" t="s">
        <v>337</v>
      </c>
      <c r="AQ6" s="13" t="s">
        <v>321</v>
      </c>
      <c r="AR6" s="13" t="s">
        <v>322</v>
      </c>
      <c r="AS6" s="13" t="s">
        <v>317</v>
      </c>
      <c r="AT6" s="13" t="s">
        <v>318</v>
      </c>
      <c r="AU6" s="13" t="s">
        <v>319</v>
      </c>
      <c r="AV6" s="13" t="s">
        <v>320</v>
      </c>
    </row>
    <row r="7" spans="1:48" x14ac:dyDescent="0.25">
      <c r="A7" s="1">
        <v>3</v>
      </c>
      <c r="B7" s="27" t="s">
        <v>173</v>
      </c>
      <c r="C7" s="25" t="s">
        <v>172</v>
      </c>
      <c r="D7" s="25" t="s">
        <v>293</v>
      </c>
      <c r="E7" s="25" t="s">
        <v>22</v>
      </c>
      <c r="F7" s="43">
        <v>-13.09</v>
      </c>
      <c r="G7" s="41">
        <f>ROUND(Table3[[#This Row],[Estmated absolute elevation (m)]]+13.09,1)</f>
        <v>0</v>
      </c>
      <c r="H7" s="25" t="s">
        <v>6</v>
      </c>
      <c r="I7" s="25" t="s">
        <v>355</v>
      </c>
      <c r="J7" s="25" t="s">
        <v>199</v>
      </c>
      <c r="K7" s="25" t="s">
        <v>174</v>
      </c>
      <c r="L7" s="25" t="s">
        <v>281</v>
      </c>
      <c r="M7" s="25" t="s">
        <v>175</v>
      </c>
      <c r="N7" s="25" t="s">
        <v>38</v>
      </c>
      <c r="O7" s="25" t="s">
        <v>353</v>
      </c>
      <c r="P7" s="25" t="s">
        <v>340</v>
      </c>
      <c r="Q7" s="25">
        <v>0</v>
      </c>
      <c r="R7" s="25">
        <v>35</v>
      </c>
      <c r="S7" s="39">
        <v>80</v>
      </c>
      <c r="T7" s="25">
        <v>25</v>
      </c>
      <c r="U7" s="39">
        <v>7.62</v>
      </c>
      <c r="V7" s="25">
        <v>15</v>
      </c>
      <c r="W7" s="25">
        <v>125</v>
      </c>
      <c r="X7" s="39">
        <v>77.92</v>
      </c>
      <c r="Y7" s="25" t="s">
        <v>289</v>
      </c>
      <c r="Z7" s="25" t="s">
        <v>8</v>
      </c>
      <c r="AA7" s="25" t="s">
        <v>40</v>
      </c>
      <c r="AB7" s="25" t="s">
        <v>41</v>
      </c>
      <c r="AC7" s="25" t="s">
        <v>17</v>
      </c>
      <c r="AD7" s="25" t="s">
        <v>18</v>
      </c>
      <c r="AE7" s="25" t="s">
        <v>2</v>
      </c>
      <c r="AF7" s="25" t="s">
        <v>2</v>
      </c>
      <c r="AG7" s="25">
        <v>2</v>
      </c>
      <c r="AH7" s="4">
        <f>Table3[[#This Row],[Pipe/Tank PS
(barg)]]*Table3[[#This Row],[Pipe DN]]</f>
        <v>1200</v>
      </c>
      <c r="AI7" s="25" t="s">
        <v>34</v>
      </c>
      <c r="AJ7" s="25">
        <v>35</v>
      </c>
      <c r="AK7" s="25">
        <v>100</v>
      </c>
      <c r="AL7" s="25">
        <v>25</v>
      </c>
      <c r="AM7" s="25">
        <v>1000</v>
      </c>
      <c r="AN7" s="38">
        <v>1.31E-3</v>
      </c>
      <c r="AO7" s="25" t="s">
        <v>164</v>
      </c>
      <c r="AP7" s="4">
        <f>IF(Table3[[#This Row],[Connecting port to thermowell]]="1/2 NPTM",25,IF(Table3[[#This Row],[Connecting port to thermowell]]="1/2 NPSM",15,"to be confirmed"))</f>
        <v>25</v>
      </c>
      <c r="AQ7" s="25">
        <v>35</v>
      </c>
      <c r="AR7" s="25">
        <v>65</v>
      </c>
      <c r="AS7" s="25">
        <v>25.4</v>
      </c>
      <c r="AT7" s="25">
        <v>16</v>
      </c>
      <c r="AU7" s="25">
        <v>6.6</v>
      </c>
      <c r="AV7" s="25">
        <v>6.4</v>
      </c>
    </row>
    <row r="8" spans="1:48" x14ac:dyDescent="0.25">
      <c r="A8" s="1">
        <v>4</v>
      </c>
      <c r="B8" s="37" t="s">
        <v>115</v>
      </c>
      <c r="C8" s="25" t="s">
        <v>71</v>
      </c>
      <c r="D8" s="25" t="s">
        <v>292</v>
      </c>
      <c r="E8" s="25" t="s">
        <v>22</v>
      </c>
      <c r="F8" s="41">
        <f>-8.87-3.723+0.34</f>
        <v>-12.253</v>
      </c>
      <c r="G8" s="41">
        <f>ROUND(Table3[[#This Row],[Estmated absolute elevation (m)]]+13.09,1)</f>
        <v>0.8</v>
      </c>
      <c r="H8" s="25" t="s">
        <v>249</v>
      </c>
      <c r="I8" s="25" t="s">
        <v>356</v>
      </c>
      <c r="J8" s="25" t="s">
        <v>324</v>
      </c>
      <c r="K8" s="25" t="s">
        <v>251</v>
      </c>
      <c r="L8" s="25" t="s">
        <v>282</v>
      </c>
      <c r="M8" s="25" t="s">
        <v>10</v>
      </c>
      <c r="N8" s="25" t="s">
        <v>19</v>
      </c>
      <c r="O8" s="25" t="s">
        <v>353</v>
      </c>
      <c r="P8" s="25" t="s">
        <v>340</v>
      </c>
      <c r="Q8" s="25">
        <v>6</v>
      </c>
      <c r="R8" s="25">
        <v>100</v>
      </c>
      <c r="S8" s="25" t="s">
        <v>2</v>
      </c>
      <c r="T8" s="25">
        <v>50</v>
      </c>
      <c r="U8" s="25">
        <v>25</v>
      </c>
      <c r="V8" s="25">
        <v>20</v>
      </c>
      <c r="W8" s="25">
        <v>130</v>
      </c>
      <c r="X8" s="25" t="s">
        <v>2</v>
      </c>
      <c r="Y8" s="25" t="s">
        <v>2</v>
      </c>
      <c r="Z8" s="25" t="s">
        <v>2</v>
      </c>
      <c r="AA8" s="25" t="s">
        <v>9</v>
      </c>
      <c r="AB8" s="25" t="s">
        <v>19</v>
      </c>
      <c r="AC8" s="25" t="s">
        <v>327</v>
      </c>
      <c r="AD8" s="25" t="s">
        <v>2</v>
      </c>
      <c r="AE8" s="25" t="s">
        <v>291</v>
      </c>
      <c r="AF8" s="25" t="s">
        <v>26</v>
      </c>
      <c r="AG8" s="25">
        <v>1</v>
      </c>
      <c r="AH8" s="4" t="s">
        <v>2</v>
      </c>
      <c r="AI8" s="25" t="s">
        <v>288</v>
      </c>
      <c r="AJ8" s="25" t="s">
        <v>352</v>
      </c>
      <c r="AK8" s="25" t="s">
        <v>352</v>
      </c>
      <c r="AL8" s="25" t="s">
        <v>352</v>
      </c>
      <c r="AM8" s="25" t="s">
        <v>352</v>
      </c>
      <c r="AN8" s="25" t="s">
        <v>352</v>
      </c>
      <c r="AO8" s="25" t="s">
        <v>164</v>
      </c>
      <c r="AP8" s="4">
        <f>IF(Table3[[#This Row],[Connecting port to thermowell]]="1/2 NPTM",25,IF(Table3[[#This Row],[Connecting port to thermowell]]="1/2 NPSM",15,"to be confirmed"))</f>
        <v>25</v>
      </c>
      <c r="AQ8" s="25">
        <v>200</v>
      </c>
      <c r="AR8" s="25">
        <v>150</v>
      </c>
      <c r="AS8" s="25">
        <v>25.4</v>
      </c>
      <c r="AT8" s="25">
        <v>16</v>
      </c>
      <c r="AU8" s="25">
        <v>7</v>
      </c>
      <c r="AV8" s="25">
        <v>3</v>
      </c>
    </row>
    <row r="9" spans="1:48" x14ac:dyDescent="0.25">
      <c r="A9" s="1">
        <v>5</v>
      </c>
      <c r="B9" s="37" t="s">
        <v>144</v>
      </c>
      <c r="C9" s="25" t="s">
        <v>95</v>
      </c>
      <c r="D9" s="25" t="s">
        <v>292</v>
      </c>
      <c r="E9" s="25" t="s">
        <v>22</v>
      </c>
      <c r="F9" s="41">
        <f>-9.5-3.085+0.367</f>
        <v>-12.218</v>
      </c>
      <c r="G9" s="41">
        <f>ROUND(Table3[[#This Row],[Estmated absolute elevation (m)]]+13.09,1)</f>
        <v>0.9</v>
      </c>
      <c r="H9" s="25" t="s">
        <v>252</v>
      </c>
      <c r="I9" s="25" t="s">
        <v>356</v>
      </c>
      <c r="J9" s="25" t="s">
        <v>255</v>
      </c>
      <c r="K9" s="25" t="s">
        <v>256</v>
      </c>
      <c r="L9" s="25" t="s">
        <v>282</v>
      </c>
      <c r="M9" s="25" t="s">
        <v>175</v>
      </c>
      <c r="N9" s="25" t="s">
        <v>38</v>
      </c>
      <c r="O9" s="25" t="s">
        <v>353</v>
      </c>
      <c r="P9" s="25" t="s">
        <v>340</v>
      </c>
      <c r="Q9" s="25">
        <v>6</v>
      </c>
      <c r="R9" s="25">
        <v>100</v>
      </c>
      <c r="S9" s="25" t="s">
        <v>2</v>
      </c>
      <c r="T9" s="25">
        <v>50</v>
      </c>
      <c r="U9" s="25">
        <v>25</v>
      </c>
      <c r="V9" s="25">
        <v>20</v>
      </c>
      <c r="W9" s="25">
        <v>130</v>
      </c>
      <c r="X9" s="25" t="s">
        <v>2</v>
      </c>
      <c r="Y9" s="25" t="s">
        <v>2</v>
      </c>
      <c r="Z9" s="25" t="s">
        <v>2</v>
      </c>
      <c r="AA9" s="25" t="s">
        <v>9</v>
      </c>
      <c r="AB9" s="25" t="s">
        <v>19</v>
      </c>
      <c r="AC9" s="25" t="s">
        <v>290</v>
      </c>
      <c r="AD9" s="25" t="s">
        <v>2</v>
      </c>
      <c r="AE9" s="25" t="s">
        <v>291</v>
      </c>
      <c r="AF9" s="25" t="s">
        <v>26</v>
      </c>
      <c r="AG9" s="25">
        <v>1</v>
      </c>
      <c r="AH9" s="4" t="s">
        <v>2</v>
      </c>
      <c r="AI9" s="25" t="s">
        <v>288</v>
      </c>
      <c r="AJ9" s="25" t="s">
        <v>352</v>
      </c>
      <c r="AK9" s="25" t="s">
        <v>352</v>
      </c>
      <c r="AL9" s="25" t="s">
        <v>352</v>
      </c>
      <c r="AM9" s="25" t="s">
        <v>352</v>
      </c>
      <c r="AN9" s="25" t="s">
        <v>352</v>
      </c>
      <c r="AO9" s="25" t="s">
        <v>164</v>
      </c>
      <c r="AP9" s="4">
        <f>IF(Table3[[#This Row],[Connecting port to thermowell]]="1/2 NPTM",25,IF(Table3[[#This Row],[Connecting port to thermowell]]="1/2 NPSM",15,"to be confirmed"))</f>
        <v>25</v>
      </c>
      <c r="AQ9" s="25">
        <v>200</v>
      </c>
      <c r="AR9" s="25">
        <v>150</v>
      </c>
      <c r="AS9" s="25">
        <v>25.4</v>
      </c>
      <c r="AT9" s="25">
        <v>16</v>
      </c>
      <c r="AU9" s="25">
        <v>7</v>
      </c>
      <c r="AV9" s="25">
        <v>5</v>
      </c>
    </row>
    <row r="10" spans="1:48" x14ac:dyDescent="0.25">
      <c r="A10" s="1">
        <v>6</v>
      </c>
      <c r="B10" s="37" t="s">
        <v>147</v>
      </c>
      <c r="C10" s="25" t="s">
        <v>42</v>
      </c>
      <c r="D10" s="25" t="s">
        <v>292</v>
      </c>
      <c r="E10" s="25" t="s">
        <v>22</v>
      </c>
      <c r="F10" s="41">
        <f>-13.09+2.068+0.4</f>
        <v>-10.622</v>
      </c>
      <c r="G10" s="41">
        <f>ROUND(Table3[[#This Row],[Estmated absolute elevation (m)]]+13.09,1)</f>
        <v>2.5</v>
      </c>
      <c r="H10" s="25" t="s">
        <v>6</v>
      </c>
      <c r="I10" s="25" t="s">
        <v>355</v>
      </c>
      <c r="J10" s="25" t="s">
        <v>200</v>
      </c>
      <c r="K10" s="25" t="s">
        <v>176</v>
      </c>
      <c r="L10" s="25" t="s">
        <v>282</v>
      </c>
      <c r="M10" s="25" t="s">
        <v>10</v>
      </c>
      <c r="N10" s="25" t="s">
        <v>19</v>
      </c>
      <c r="O10" s="25" t="s">
        <v>353</v>
      </c>
      <c r="P10" s="25" t="s">
        <v>339</v>
      </c>
      <c r="Q10" s="25">
        <v>6</v>
      </c>
      <c r="R10" s="25">
        <v>100</v>
      </c>
      <c r="S10" s="25" t="s">
        <v>2</v>
      </c>
      <c r="T10" s="25">
        <v>50</v>
      </c>
      <c r="U10" s="25">
        <v>65</v>
      </c>
      <c r="V10" s="25">
        <v>15</v>
      </c>
      <c r="W10" s="25">
        <v>125</v>
      </c>
      <c r="X10" s="25" t="s">
        <v>2</v>
      </c>
      <c r="Y10" s="25" t="s">
        <v>2</v>
      </c>
      <c r="Z10" s="25" t="s">
        <v>2</v>
      </c>
      <c r="AA10" s="25" t="s">
        <v>9</v>
      </c>
      <c r="AB10" s="25" t="s">
        <v>19</v>
      </c>
      <c r="AC10" s="25" t="s">
        <v>325</v>
      </c>
      <c r="AD10" s="25" t="s">
        <v>2</v>
      </c>
      <c r="AE10" s="25" t="s">
        <v>326</v>
      </c>
      <c r="AF10" s="25" t="s">
        <v>26</v>
      </c>
      <c r="AG10" s="25">
        <v>1</v>
      </c>
      <c r="AH10" s="4" t="s">
        <v>2</v>
      </c>
      <c r="AI10" s="25" t="s">
        <v>288</v>
      </c>
      <c r="AJ10" s="25" t="s">
        <v>352</v>
      </c>
      <c r="AK10" s="25" t="s">
        <v>352</v>
      </c>
      <c r="AL10" s="25" t="s">
        <v>352</v>
      </c>
      <c r="AM10" s="25" t="s">
        <v>352</v>
      </c>
      <c r="AN10" s="25" t="s">
        <v>352</v>
      </c>
      <c r="AO10" s="25" t="s">
        <v>164</v>
      </c>
      <c r="AP10" s="4">
        <f>IF(Table3[[#This Row],[Connecting port to thermowell]]="1/2 NPTM",25,IF(Table3[[#This Row],[Connecting port to thermowell]]="1/2 NPSM",15,"to be confirmed"))</f>
        <v>15</v>
      </c>
      <c r="AQ10" s="25">
        <v>170</v>
      </c>
      <c r="AR10" s="25">
        <v>200</v>
      </c>
      <c r="AS10" s="25">
        <v>42.2</v>
      </c>
      <c r="AT10" s="25">
        <v>26.5</v>
      </c>
      <c r="AU10" s="25">
        <v>6.5</v>
      </c>
      <c r="AV10" s="25">
        <v>6.4</v>
      </c>
    </row>
    <row r="11" spans="1:48" x14ac:dyDescent="0.25">
      <c r="A11" s="1">
        <v>7</v>
      </c>
      <c r="B11" s="37" t="s">
        <v>192</v>
      </c>
      <c r="C11" s="25" t="s">
        <v>43</v>
      </c>
      <c r="D11" s="25" t="s">
        <v>292</v>
      </c>
      <c r="E11" s="25" t="s">
        <v>22</v>
      </c>
      <c r="F11" s="41">
        <f>-13.09+2.068+0.4</f>
        <v>-10.622</v>
      </c>
      <c r="G11" s="41">
        <f>ROUND(Table3[[#This Row],[Estmated absolute elevation (m)]]+13.09,1)</f>
        <v>2.5</v>
      </c>
      <c r="H11" s="25" t="s">
        <v>6</v>
      </c>
      <c r="I11" s="25" t="s">
        <v>355</v>
      </c>
      <c r="J11" s="25" t="s">
        <v>203</v>
      </c>
      <c r="K11" s="25" t="s">
        <v>176</v>
      </c>
      <c r="L11" s="25" t="s">
        <v>282</v>
      </c>
      <c r="M11" s="25" t="s">
        <v>10</v>
      </c>
      <c r="N11" s="25" t="s">
        <v>19</v>
      </c>
      <c r="O11" s="25" t="s">
        <v>353</v>
      </c>
      <c r="P11" s="25" t="s">
        <v>339</v>
      </c>
      <c r="Q11" s="25">
        <v>6</v>
      </c>
      <c r="R11" s="25">
        <v>100</v>
      </c>
      <c r="S11" s="25" t="s">
        <v>2</v>
      </c>
      <c r="T11" s="25">
        <v>50</v>
      </c>
      <c r="U11" s="25">
        <v>65</v>
      </c>
      <c r="V11" s="25">
        <v>15</v>
      </c>
      <c r="W11" s="25">
        <v>125</v>
      </c>
      <c r="X11" s="25" t="s">
        <v>2</v>
      </c>
      <c r="Y11" s="25" t="s">
        <v>2</v>
      </c>
      <c r="Z11" s="25" t="s">
        <v>2</v>
      </c>
      <c r="AA11" s="25" t="s">
        <v>9</v>
      </c>
      <c r="AB11" s="25" t="s">
        <v>19</v>
      </c>
      <c r="AC11" s="25" t="s">
        <v>325</v>
      </c>
      <c r="AD11" s="25" t="s">
        <v>2</v>
      </c>
      <c r="AE11" s="25" t="s">
        <v>326</v>
      </c>
      <c r="AF11" s="25" t="s">
        <v>26</v>
      </c>
      <c r="AG11" s="25">
        <v>1</v>
      </c>
      <c r="AH11" s="4" t="s">
        <v>2</v>
      </c>
      <c r="AI11" s="25" t="s">
        <v>288</v>
      </c>
      <c r="AJ11" s="25" t="s">
        <v>352</v>
      </c>
      <c r="AK11" s="25" t="s">
        <v>352</v>
      </c>
      <c r="AL11" s="25" t="s">
        <v>352</v>
      </c>
      <c r="AM11" s="25" t="s">
        <v>352</v>
      </c>
      <c r="AN11" s="25" t="s">
        <v>352</v>
      </c>
      <c r="AO11" s="25" t="s">
        <v>164</v>
      </c>
      <c r="AP11" s="4">
        <f>IF(Table3[[#This Row],[Connecting port to thermowell]]="1/2 NPTM",25,IF(Table3[[#This Row],[Connecting port to thermowell]]="1/2 NPSM",15,"to be confirmed"))</f>
        <v>15</v>
      </c>
      <c r="AQ11" s="25">
        <v>170</v>
      </c>
      <c r="AR11" s="25">
        <v>200</v>
      </c>
      <c r="AS11" s="25">
        <v>42.2</v>
      </c>
      <c r="AT11" s="25">
        <v>26.5</v>
      </c>
      <c r="AU11" s="25">
        <v>6.5</v>
      </c>
      <c r="AV11" s="25">
        <v>6.4</v>
      </c>
    </row>
    <row r="12" spans="1:48" x14ac:dyDescent="0.25">
      <c r="A12" s="1">
        <v>8</v>
      </c>
      <c r="B12" s="37" t="s">
        <v>152</v>
      </c>
      <c r="C12" s="25" t="s">
        <v>49</v>
      </c>
      <c r="D12" s="25" t="s">
        <v>292</v>
      </c>
      <c r="E12" s="25" t="s">
        <v>22</v>
      </c>
      <c r="F12" s="41">
        <f>-13.09+2.068+0.4</f>
        <v>-10.622</v>
      </c>
      <c r="G12" s="41">
        <f>ROUND(Table3[[#This Row],[Estmated absolute elevation (m)]]+13.09,1)</f>
        <v>2.5</v>
      </c>
      <c r="H12" s="25" t="s">
        <v>224</v>
      </c>
      <c r="I12" s="25" t="s">
        <v>355</v>
      </c>
      <c r="J12" s="25" t="s">
        <v>227</v>
      </c>
      <c r="K12" s="25" t="s">
        <v>179</v>
      </c>
      <c r="L12" s="25" t="s">
        <v>282</v>
      </c>
      <c r="M12" s="25" t="s">
        <v>10</v>
      </c>
      <c r="N12" s="25" t="s">
        <v>19</v>
      </c>
      <c r="O12" s="25" t="s">
        <v>353</v>
      </c>
      <c r="P12" s="25" t="s">
        <v>339</v>
      </c>
      <c r="Q12" s="25">
        <v>6</v>
      </c>
      <c r="R12" s="25">
        <v>100</v>
      </c>
      <c r="S12" s="25" t="s">
        <v>2</v>
      </c>
      <c r="T12" s="25">
        <v>50</v>
      </c>
      <c r="U12" s="25">
        <v>65</v>
      </c>
      <c r="V12" s="25">
        <v>15</v>
      </c>
      <c r="W12" s="25">
        <v>125</v>
      </c>
      <c r="X12" s="25" t="s">
        <v>2</v>
      </c>
      <c r="Y12" s="25" t="s">
        <v>2</v>
      </c>
      <c r="Z12" s="25" t="s">
        <v>2</v>
      </c>
      <c r="AA12" s="25" t="s">
        <v>9</v>
      </c>
      <c r="AB12" s="25" t="s">
        <v>19</v>
      </c>
      <c r="AC12" s="25" t="s">
        <v>325</v>
      </c>
      <c r="AD12" s="25" t="s">
        <v>2</v>
      </c>
      <c r="AE12" s="25" t="s">
        <v>326</v>
      </c>
      <c r="AF12" s="25" t="s">
        <v>26</v>
      </c>
      <c r="AG12" s="25">
        <v>1</v>
      </c>
      <c r="AH12" s="4" t="s">
        <v>2</v>
      </c>
      <c r="AI12" s="25" t="s">
        <v>288</v>
      </c>
      <c r="AJ12" s="25" t="s">
        <v>352</v>
      </c>
      <c r="AK12" s="25" t="s">
        <v>352</v>
      </c>
      <c r="AL12" s="25" t="s">
        <v>352</v>
      </c>
      <c r="AM12" s="25" t="s">
        <v>352</v>
      </c>
      <c r="AN12" s="25" t="s">
        <v>352</v>
      </c>
      <c r="AO12" s="25" t="s">
        <v>164</v>
      </c>
      <c r="AP12" s="4">
        <f>IF(Table3[[#This Row],[Connecting port to thermowell]]="1/2 NPTM",25,IF(Table3[[#This Row],[Connecting port to thermowell]]="1/2 NPSM",15,"to be confirmed"))</f>
        <v>15</v>
      </c>
      <c r="AQ12" s="25">
        <v>170</v>
      </c>
      <c r="AR12" s="25">
        <v>200</v>
      </c>
      <c r="AS12" s="25">
        <v>42.2</v>
      </c>
      <c r="AT12" s="25">
        <v>26.5</v>
      </c>
      <c r="AU12" s="25">
        <v>6.5</v>
      </c>
      <c r="AV12" s="25">
        <v>6.4</v>
      </c>
    </row>
    <row r="13" spans="1:48" x14ac:dyDescent="0.25">
      <c r="A13" s="1">
        <v>9</v>
      </c>
      <c r="B13" s="37" t="s">
        <v>153</v>
      </c>
      <c r="C13" s="25" t="s">
        <v>50</v>
      </c>
      <c r="D13" s="25" t="s">
        <v>292</v>
      </c>
      <c r="E13" s="25" t="s">
        <v>22</v>
      </c>
      <c r="F13" s="41">
        <f>-13.09+2.068+0.4</f>
        <v>-10.622</v>
      </c>
      <c r="G13" s="41">
        <f>ROUND(Table3[[#This Row],[Estmated absolute elevation (m)]]+13.09,1)</f>
        <v>2.5</v>
      </c>
      <c r="H13" s="25" t="s">
        <v>224</v>
      </c>
      <c r="I13" s="25" t="s">
        <v>355</v>
      </c>
      <c r="J13" s="25" t="s">
        <v>228</v>
      </c>
      <c r="K13" s="25" t="s">
        <v>179</v>
      </c>
      <c r="L13" s="25" t="s">
        <v>282</v>
      </c>
      <c r="M13" s="25" t="s">
        <v>10</v>
      </c>
      <c r="N13" s="25" t="s">
        <v>19</v>
      </c>
      <c r="O13" s="25" t="s">
        <v>353</v>
      </c>
      <c r="P13" s="25" t="s">
        <v>339</v>
      </c>
      <c r="Q13" s="25">
        <v>6</v>
      </c>
      <c r="R13" s="25">
        <v>100</v>
      </c>
      <c r="S13" s="25" t="s">
        <v>2</v>
      </c>
      <c r="T13" s="25">
        <v>50</v>
      </c>
      <c r="U13" s="25">
        <v>65</v>
      </c>
      <c r="V13" s="25">
        <v>15</v>
      </c>
      <c r="W13" s="25">
        <v>125</v>
      </c>
      <c r="X13" s="25" t="s">
        <v>2</v>
      </c>
      <c r="Y13" s="25" t="s">
        <v>2</v>
      </c>
      <c r="Z13" s="25" t="s">
        <v>2</v>
      </c>
      <c r="AA13" s="25" t="s">
        <v>9</v>
      </c>
      <c r="AB13" s="25" t="s">
        <v>19</v>
      </c>
      <c r="AC13" s="25" t="s">
        <v>325</v>
      </c>
      <c r="AD13" s="25" t="s">
        <v>2</v>
      </c>
      <c r="AE13" s="25" t="s">
        <v>326</v>
      </c>
      <c r="AF13" s="25" t="s">
        <v>26</v>
      </c>
      <c r="AG13" s="25">
        <v>1</v>
      </c>
      <c r="AH13" s="4" t="s">
        <v>2</v>
      </c>
      <c r="AI13" s="25" t="s">
        <v>288</v>
      </c>
      <c r="AJ13" s="25" t="s">
        <v>352</v>
      </c>
      <c r="AK13" s="25" t="s">
        <v>352</v>
      </c>
      <c r="AL13" s="25" t="s">
        <v>352</v>
      </c>
      <c r="AM13" s="25" t="s">
        <v>352</v>
      </c>
      <c r="AN13" s="25" t="s">
        <v>352</v>
      </c>
      <c r="AO13" s="25" t="s">
        <v>164</v>
      </c>
      <c r="AP13" s="4">
        <f>IF(Table3[[#This Row],[Connecting port to thermowell]]="1/2 NPTM",25,IF(Table3[[#This Row],[Connecting port to thermowell]]="1/2 NPSM",15,"to be confirmed"))</f>
        <v>15</v>
      </c>
      <c r="AQ13" s="25">
        <v>170</v>
      </c>
      <c r="AR13" s="25">
        <v>200</v>
      </c>
      <c r="AS13" s="25">
        <v>42.2</v>
      </c>
      <c r="AT13" s="25">
        <v>26.5</v>
      </c>
      <c r="AU13" s="25">
        <v>6.5</v>
      </c>
      <c r="AV13" s="25">
        <v>6.4</v>
      </c>
    </row>
    <row r="14" spans="1:48" x14ac:dyDescent="0.25">
      <c r="A14" s="1">
        <v>10</v>
      </c>
      <c r="B14" s="37" t="s">
        <v>155</v>
      </c>
      <c r="C14" s="25" t="s">
        <v>59</v>
      </c>
      <c r="D14" s="25" t="s">
        <v>292</v>
      </c>
      <c r="E14" s="25" t="s">
        <v>22</v>
      </c>
      <c r="F14" s="41">
        <f>-13.09+2.068+0.4</f>
        <v>-10.622</v>
      </c>
      <c r="G14" s="41">
        <f>ROUND(Table3[[#This Row],[Estmated absolute elevation (m)]]+13.09,1)</f>
        <v>2.5</v>
      </c>
      <c r="H14" s="25" t="s">
        <v>6</v>
      </c>
      <c r="I14" s="25" t="s">
        <v>355</v>
      </c>
      <c r="J14" s="25" t="s">
        <v>201</v>
      </c>
      <c r="K14" s="25" t="s">
        <v>176</v>
      </c>
      <c r="L14" s="25" t="s">
        <v>282</v>
      </c>
      <c r="M14" s="25" t="s">
        <v>10</v>
      </c>
      <c r="N14" s="25" t="s">
        <v>19</v>
      </c>
      <c r="O14" s="25" t="s">
        <v>353</v>
      </c>
      <c r="P14" s="25" t="s">
        <v>339</v>
      </c>
      <c r="Q14" s="25">
        <v>6</v>
      </c>
      <c r="R14" s="25">
        <v>100</v>
      </c>
      <c r="S14" s="25" t="s">
        <v>2</v>
      </c>
      <c r="T14" s="25">
        <v>50</v>
      </c>
      <c r="U14" s="25">
        <v>65</v>
      </c>
      <c r="V14" s="25">
        <v>15</v>
      </c>
      <c r="W14" s="25">
        <v>125</v>
      </c>
      <c r="X14" s="25" t="s">
        <v>2</v>
      </c>
      <c r="Y14" s="25" t="s">
        <v>2</v>
      </c>
      <c r="Z14" s="25" t="s">
        <v>2</v>
      </c>
      <c r="AA14" s="25" t="s">
        <v>9</v>
      </c>
      <c r="AB14" s="25" t="s">
        <v>19</v>
      </c>
      <c r="AC14" s="25" t="s">
        <v>325</v>
      </c>
      <c r="AD14" s="25" t="s">
        <v>2</v>
      </c>
      <c r="AE14" s="25" t="s">
        <v>326</v>
      </c>
      <c r="AF14" s="25" t="s">
        <v>26</v>
      </c>
      <c r="AG14" s="25">
        <v>1</v>
      </c>
      <c r="AH14" s="4" t="s">
        <v>2</v>
      </c>
      <c r="AI14" s="25" t="s">
        <v>288</v>
      </c>
      <c r="AJ14" s="25" t="s">
        <v>352</v>
      </c>
      <c r="AK14" s="25" t="s">
        <v>352</v>
      </c>
      <c r="AL14" s="25" t="s">
        <v>352</v>
      </c>
      <c r="AM14" s="25" t="s">
        <v>352</v>
      </c>
      <c r="AN14" s="25" t="s">
        <v>352</v>
      </c>
      <c r="AO14" s="25" t="s">
        <v>164</v>
      </c>
      <c r="AP14" s="4">
        <f>IF(Table3[[#This Row],[Connecting port to thermowell]]="1/2 NPTM",25,IF(Table3[[#This Row],[Connecting port to thermowell]]="1/2 NPSM",15,"to be confirmed"))</f>
        <v>15</v>
      </c>
      <c r="AQ14" s="25">
        <v>170</v>
      </c>
      <c r="AR14" s="25">
        <v>200</v>
      </c>
      <c r="AS14" s="25">
        <v>42.2</v>
      </c>
      <c r="AT14" s="25">
        <v>26.5</v>
      </c>
      <c r="AU14" s="25">
        <v>6.5</v>
      </c>
      <c r="AV14" s="25">
        <v>6.4</v>
      </c>
    </row>
    <row r="15" spans="1:48" x14ac:dyDescent="0.25">
      <c r="A15" s="1">
        <v>11</v>
      </c>
      <c r="B15" s="37" t="s">
        <v>193</v>
      </c>
      <c r="C15" s="25" t="s">
        <v>60</v>
      </c>
      <c r="D15" s="25" t="s">
        <v>292</v>
      </c>
      <c r="E15" s="25" t="s">
        <v>22</v>
      </c>
      <c r="F15" s="41">
        <f>-13.09+2.068+0.4</f>
        <v>-10.622</v>
      </c>
      <c r="G15" s="41">
        <f>ROUND(Table3[[#This Row],[Estmated absolute elevation (m)]]+13.09,1)</f>
        <v>2.5</v>
      </c>
      <c r="H15" s="25" t="s">
        <v>6</v>
      </c>
      <c r="I15" s="25" t="s">
        <v>355</v>
      </c>
      <c r="J15" s="25" t="s">
        <v>204</v>
      </c>
      <c r="K15" s="25" t="s">
        <v>176</v>
      </c>
      <c r="L15" s="25" t="s">
        <v>282</v>
      </c>
      <c r="M15" s="25" t="s">
        <v>10</v>
      </c>
      <c r="N15" s="25" t="s">
        <v>19</v>
      </c>
      <c r="O15" s="25" t="s">
        <v>353</v>
      </c>
      <c r="P15" s="25" t="s">
        <v>339</v>
      </c>
      <c r="Q15" s="25">
        <v>6</v>
      </c>
      <c r="R15" s="25">
        <v>100</v>
      </c>
      <c r="S15" s="25" t="s">
        <v>2</v>
      </c>
      <c r="T15" s="25">
        <v>50</v>
      </c>
      <c r="U15" s="25">
        <v>65</v>
      </c>
      <c r="V15" s="25">
        <v>15</v>
      </c>
      <c r="W15" s="25">
        <v>125</v>
      </c>
      <c r="X15" s="25" t="s">
        <v>2</v>
      </c>
      <c r="Y15" s="25" t="s">
        <v>2</v>
      </c>
      <c r="Z15" s="25" t="s">
        <v>2</v>
      </c>
      <c r="AA15" s="25" t="s">
        <v>9</v>
      </c>
      <c r="AB15" s="25" t="s">
        <v>19</v>
      </c>
      <c r="AC15" s="25" t="s">
        <v>325</v>
      </c>
      <c r="AD15" s="25" t="s">
        <v>2</v>
      </c>
      <c r="AE15" s="25" t="s">
        <v>326</v>
      </c>
      <c r="AF15" s="25" t="s">
        <v>26</v>
      </c>
      <c r="AG15" s="25">
        <v>1</v>
      </c>
      <c r="AH15" s="4" t="s">
        <v>2</v>
      </c>
      <c r="AI15" s="25" t="s">
        <v>288</v>
      </c>
      <c r="AJ15" s="25" t="s">
        <v>352</v>
      </c>
      <c r="AK15" s="25" t="s">
        <v>352</v>
      </c>
      <c r="AL15" s="25" t="s">
        <v>352</v>
      </c>
      <c r="AM15" s="25" t="s">
        <v>352</v>
      </c>
      <c r="AN15" s="25" t="s">
        <v>352</v>
      </c>
      <c r="AO15" s="25" t="s">
        <v>164</v>
      </c>
      <c r="AP15" s="4">
        <f>IF(Table3[[#This Row],[Connecting port to thermowell]]="1/2 NPTM",25,IF(Table3[[#This Row],[Connecting port to thermowell]]="1/2 NPSM",15,"to be confirmed"))</f>
        <v>15</v>
      </c>
      <c r="AQ15" s="25">
        <v>170</v>
      </c>
      <c r="AR15" s="25">
        <v>200</v>
      </c>
      <c r="AS15" s="25">
        <v>42.2</v>
      </c>
      <c r="AT15" s="25">
        <v>26.5</v>
      </c>
      <c r="AU15" s="25">
        <v>6.5</v>
      </c>
      <c r="AV15" s="25">
        <v>6.4</v>
      </c>
    </row>
    <row r="16" spans="1:48" x14ac:dyDescent="0.25">
      <c r="A16" s="1">
        <v>12</v>
      </c>
      <c r="B16" s="37" t="s">
        <v>159</v>
      </c>
      <c r="C16" s="25" t="s">
        <v>66</v>
      </c>
      <c r="D16" s="25" t="s">
        <v>292</v>
      </c>
      <c r="E16" s="25" t="s">
        <v>22</v>
      </c>
      <c r="F16" s="41">
        <f>-13.09+2.068+0.4</f>
        <v>-10.622</v>
      </c>
      <c r="G16" s="41">
        <f>ROUND(Table3[[#This Row],[Estmated absolute elevation (m)]]+13.09,1)</f>
        <v>2.5</v>
      </c>
      <c r="H16" s="25" t="s">
        <v>224</v>
      </c>
      <c r="I16" s="25" t="s">
        <v>355</v>
      </c>
      <c r="J16" s="25" t="s">
        <v>225</v>
      </c>
      <c r="K16" s="25" t="s">
        <v>179</v>
      </c>
      <c r="L16" s="25" t="s">
        <v>282</v>
      </c>
      <c r="M16" s="25" t="s">
        <v>10</v>
      </c>
      <c r="N16" s="25" t="s">
        <v>19</v>
      </c>
      <c r="O16" s="25" t="s">
        <v>353</v>
      </c>
      <c r="P16" s="25" t="s">
        <v>339</v>
      </c>
      <c r="Q16" s="25">
        <v>6</v>
      </c>
      <c r="R16" s="25">
        <v>100</v>
      </c>
      <c r="S16" s="25" t="s">
        <v>2</v>
      </c>
      <c r="T16" s="25">
        <v>50</v>
      </c>
      <c r="U16" s="25">
        <v>65</v>
      </c>
      <c r="V16" s="25">
        <v>15</v>
      </c>
      <c r="W16" s="25">
        <v>125</v>
      </c>
      <c r="X16" s="25" t="s">
        <v>2</v>
      </c>
      <c r="Y16" s="25" t="s">
        <v>2</v>
      </c>
      <c r="Z16" s="25" t="s">
        <v>2</v>
      </c>
      <c r="AA16" s="25" t="s">
        <v>9</v>
      </c>
      <c r="AB16" s="25" t="s">
        <v>19</v>
      </c>
      <c r="AC16" s="25" t="s">
        <v>325</v>
      </c>
      <c r="AD16" s="25" t="s">
        <v>2</v>
      </c>
      <c r="AE16" s="25" t="s">
        <v>326</v>
      </c>
      <c r="AF16" s="25" t="s">
        <v>26</v>
      </c>
      <c r="AG16" s="25">
        <v>1</v>
      </c>
      <c r="AH16" s="4" t="s">
        <v>2</v>
      </c>
      <c r="AI16" s="25" t="s">
        <v>288</v>
      </c>
      <c r="AJ16" s="25" t="s">
        <v>352</v>
      </c>
      <c r="AK16" s="25" t="s">
        <v>352</v>
      </c>
      <c r="AL16" s="25" t="s">
        <v>352</v>
      </c>
      <c r="AM16" s="25" t="s">
        <v>352</v>
      </c>
      <c r="AN16" s="25" t="s">
        <v>352</v>
      </c>
      <c r="AO16" s="25" t="s">
        <v>164</v>
      </c>
      <c r="AP16" s="4">
        <f>IF(Table3[[#This Row],[Connecting port to thermowell]]="1/2 NPTM",25,IF(Table3[[#This Row],[Connecting port to thermowell]]="1/2 NPSM",15,"to be confirmed"))</f>
        <v>15</v>
      </c>
      <c r="AQ16" s="25">
        <v>170</v>
      </c>
      <c r="AR16" s="25">
        <v>200</v>
      </c>
      <c r="AS16" s="25">
        <v>42.2</v>
      </c>
      <c r="AT16" s="25">
        <v>26.5</v>
      </c>
      <c r="AU16" s="25">
        <v>6.5</v>
      </c>
      <c r="AV16" s="25">
        <v>6.4</v>
      </c>
    </row>
    <row r="17" spans="1:48" x14ac:dyDescent="0.25">
      <c r="A17" s="1">
        <v>13</v>
      </c>
      <c r="B17" s="37" t="s">
        <v>160</v>
      </c>
      <c r="C17" s="25" t="s">
        <v>67</v>
      </c>
      <c r="D17" s="25" t="s">
        <v>292</v>
      </c>
      <c r="E17" s="25" t="s">
        <v>22</v>
      </c>
      <c r="F17" s="41">
        <f>-13.09+2.068+0.4</f>
        <v>-10.622</v>
      </c>
      <c r="G17" s="41">
        <f>ROUND(Table3[[#This Row],[Estmated absolute elevation (m)]]+13.09,1)</f>
        <v>2.5</v>
      </c>
      <c r="H17" s="25" t="s">
        <v>224</v>
      </c>
      <c r="I17" s="25" t="s">
        <v>355</v>
      </c>
      <c r="J17" s="25" t="s">
        <v>226</v>
      </c>
      <c r="K17" s="25" t="s">
        <v>179</v>
      </c>
      <c r="L17" s="25" t="s">
        <v>282</v>
      </c>
      <c r="M17" s="25" t="s">
        <v>10</v>
      </c>
      <c r="N17" s="25" t="s">
        <v>19</v>
      </c>
      <c r="O17" s="25" t="s">
        <v>353</v>
      </c>
      <c r="P17" s="25" t="s">
        <v>339</v>
      </c>
      <c r="Q17" s="25">
        <v>6</v>
      </c>
      <c r="R17" s="25">
        <v>100</v>
      </c>
      <c r="S17" s="25" t="s">
        <v>2</v>
      </c>
      <c r="T17" s="25">
        <v>50</v>
      </c>
      <c r="U17" s="25">
        <v>65</v>
      </c>
      <c r="V17" s="25">
        <v>15</v>
      </c>
      <c r="W17" s="25">
        <v>125</v>
      </c>
      <c r="X17" s="25" t="s">
        <v>2</v>
      </c>
      <c r="Y17" s="25" t="s">
        <v>2</v>
      </c>
      <c r="Z17" s="25" t="s">
        <v>2</v>
      </c>
      <c r="AA17" s="25" t="s">
        <v>9</v>
      </c>
      <c r="AB17" s="25" t="s">
        <v>19</v>
      </c>
      <c r="AC17" s="25" t="s">
        <v>325</v>
      </c>
      <c r="AD17" s="25" t="s">
        <v>2</v>
      </c>
      <c r="AE17" s="25" t="s">
        <v>326</v>
      </c>
      <c r="AF17" s="25" t="s">
        <v>26</v>
      </c>
      <c r="AG17" s="25">
        <v>1</v>
      </c>
      <c r="AH17" s="4" t="s">
        <v>2</v>
      </c>
      <c r="AI17" s="25" t="s">
        <v>288</v>
      </c>
      <c r="AJ17" s="25" t="s">
        <v>352</v>
      </c>
      <c r="AK17" s="25" t="s">
        <v>352</v>
      </c>
      <c r="AL17" s="25" t="s">
        <v>352</v>
      </c>
      <c r="AM17" s="25" t="s">
        <v>352</v>
      </c>
      <c r="AN17" s="25" t="s">
        <v>352</v>
      </c>
      <c r="AO17" s="25" t="s">
        <v>164</v>
      </c>
      <c r="AP17" s="4">
        <f>IF(Table3[[#This Row],[Connecting port to thermowell]]="1/2 NPTM",25,IF(Table3[[#This Row],[Connecting port to thermowell]]="1/2 NPSM",15,"to be confirmed"))</f>
        <v>15</v>
      </c>
      <c r="AQ17" s="25">
        <v>170</v>
      </c>
      <c r="AR17" s="25">
        <v>200</v>
      </c>
      <c r="AS17" s="25">
        <v>42.2</v>
      </c>
      <c r="AT17" s="25">
        <v>26.5</v>
      </c>
      <c r="AU17" s="25">
        <v>6.5</v>
      </c>
      <c r="AV17" s="25">
        <v>6.4</v>
      </c>
    </row>
    <row r="18" spans="1:48" x14ac:dyDescent="0.25">
      <c r="A18" s="1">
        <v>14</v>
      </c>
      <c r="B18" s="37" t="s">
        <v>124</v>
      </c>
      <c r="C18" s="25" t="s">
        <v>77</v>
      </c>
      <c r="D18" s="25" t="s">
        <v>292</v>
      </c>
      <c r="E18" s="25" t="s">
        <v>22</v>
      </c>
      <c r="F18" s="41">
        <f>-13.09+2.068+0.4</f>
        <v>-10.622</v>
      </c>
      <c r="G18" s="41">
        <f>ROUND(Table3[[#This Row],[Estmated absolute elevation (m)]]+13.09,1)</f>
        <v>2.5</v>
      </c>
      <c r="H18" s="25" t="s">
        <v>6</v>
      </c>
      <c r="I18" s="25" t="s">
        <v>355</v>
      </c>
      <c r="J18" s="25" t="s">
        <v>205</v>
      </c>
      <c r="K18" s="25" t="s">
        <v>176</v>
      </c>
      <c r="L18" s="25" t="s">
        <v>282</v>
      </c>
      <c r="M18" s="25" t="s">
        <v>10</v>
      </c>
      <c r="N18" s="25" t="s">
        <v>38</v>
      </c>
      <c r="O18" s="25" t="s">
        <v>353</v>
      </c>
      <c r="P18" s="25" t="s">
        <v>339</v>
      </c>
      <c r="Q18" s="25">
        <v>6</v>
      </c>
      <c r="R18" s="25">
        <v>100</v>
      </c>
      <c r="S18" s="25" t="s">
        <v>2</v>
      </c>
      <c r="T18" s="25">
        <v>50</v>
      </c>
      <c r="U18" s="25">
        <v>65</v>
      </c>
      <c r="V18" s="25">
        <v>15</v>
      </c>
      <c r="W18" s="25">
        <v>125</v>
      </c>
      <c r="X18" s="25" t="s">
        <v>2</v>
      </c>
      <c r="Y18" s="25" t="s">
        <v>2</v>
      </c>
      <c r="Z18" s="25" t="s">
        <v>2</v>
      </c>
      <c r="AA18" s="25" t="s">
        <v>9</v>
      </c>
      <c r="AB18" s="25" t="s">
        <v>19</v>
      </c>
      <c r="AC18" s="25" t="s">
        <v>325</v>
      </c>
      <c r="AD18" s="25" t="s">
        <v>2</v>
      </c>
      <c r="AE18" s="25" t="s">
        <v>326</v>
      </c>
      <c r="AF18" s="25" t="s">
        <v>26</v>
      </c>
      <c r="AG18" s="25">
        <v>1</v>
      </c>
      <c r="AH18" s="4" t="s">
        <v>2</v>
      </c>
      <c r="AI18" s="25" t="s">
        <v>288</v>
      </c>
      <c r="AJ18" s="25" t="s">
        <v>352</v>
      </c>
      <c r="AK18" s="25" t="s">
        <v>352</v>
      </c>
      <c r="AL18" s="25" t="s">
        <v>352</v>
      </c>
      <c r="AM18" s="25" t="s">
        <v>352</v>
      </c>
      <c r="AN18" s="25" t="s">
        <v>352</v>
      </c>
      <c r="AO18" s="25" t="s">
        <v>164</v>
      </c>
      <c r="AP18" s="4">
        <f>IF(Table3[[#This Row],[Connecting port to thermowell]]="1/2 NPTM",25,IF(Table3[[#This Row],[Connecting port to thermowell]]="1/2 NPSM",15,"to be confirmed"))</f>
        <v>15</v>
      </c>
      <c r="AQ18" s="25">
        <v>170</v>
      </c>
      <c r="AR18" s="25">
        <v>200</v>
      </c>
      <c r="AS18" s="25">
        <v>42.2</v>
      </c>
      <c r="AT18" s="25">
        <v>26.5</v>
      </c>
      <c r="AU18" s="25">
        <v>6.5</v>
      </c>
      <c r="AV18" s="25">
        <v>6.4</v>
      </c>
    </row>
    <row r="19" spans="1:48" x14ac:dyDescent="0.25">
      <c r="A19" s="1">
        <v>15</v>
      </c>
      <c r="B19" s="37" t="s">
        <v>125</v>
      </c>
      <c r="C19" s="25" t="s">
        <v>171</v>
      </c>
      <c r="D19" s="25" t="s">
        <v>292</v>
      </c>
      <c r="E19" s="25" t="s">
        <v>22</v>
      </c>
      <c r="F19" s="41">
        <f>-13.09+2.068+0.4</f>
        <v>-10.622</v>
      </c>
      <c r="G19" s="41">
        <f>ROUND(Table3[[#This Row],[Estmated absolute elevation (m)]]+13.09,1)</f>
        <v>2.5</v>
      </c>
      <c r="H19" s="25" t="s">
        <v>6</v>
      </c>
      <c r="I19" s="25" t="s">
        <v>355</v>
      </c>
      <c r="J19" s="25" t="s">
        <v>202</v>
      </c>
      <c r="K19" s="25" t="s">
        <v>176</v>
      </c>
      <c r="L19" s="25" t="s">
        <v>282</v>
      </c>
      <c r="M19" s="25" t="s">
        <v>10</v>
      </c>
      <c r="N19" s="25" t="s">
        <v>38</v>
      </c>
      <c r="O19" s="25" t="s">
        <v>353</v>
      </c>
      <c r="P19" s="25" t="s">
        <v>339</v>
      </c>
      <c r="Q19" s="25">
        <v>6</v>
      </c>
      <c r="R19" s="25">
        <v>100</v>
      </c>
      <c r="S19" s="25" t="s">
        <v>2</v>
      </c>
      <c r="T19" s="25">
        <v>50</v>
      </c>
      <c r="U19" s="25">
        <v>65</v>
      </c>
      <c r="V19" s="25">
        <v>15</v>
      </c>
      <c r="W19" s="25">
        <v>125</v>
      </c>
      <c r="X19" s="25" t="s">
        <v>2</v>
      </c>
      <c r="Y19" s="25" t="s">
        <v>2</v>
      </c>
      <c r="Z19" s="25" t="s">
        <v>2</v>
      </c>
      <c r="AA19" s="25" t="s">
        <v>9</v>
      </c>
      <c r="AB19" s="25" t="s">
        <v>19</v>
      </c>
      <c r="AC19" s="25" t="s">
        <v>325</v>
      </c>
      <c r="AD19" s="25" t="s">
        <v>2</v>
      </c>
      <c r="AE19" s="25" t="s">
        <v>326</v>
      </c>
      <c r="AF19" s="25" t="s">
        <v>26</v>
      </c>
      <c r="AG19" s="25">
        <v>1</v>
      </c>
      <c r="AH19" s="4" t="s">
        <v>2</v>
      </c>
      <c r="AI19" s="25" t="s">
        <v>288</v>
      </c>
      <c r="AJ19" s="25" t="s">
        <v>352</v>
      </c>
      <c r="AK19" s="25" t="s">
        <v>352</v>
      </c>
      <c r="AL19" s="25" t="s">
        <v>352</v>
      </c>
      <c r="AM19" s="25" t="s">
        <v>352</v>
      </c>
      <c r="AN19" s="25" t="s">
        <v>352</v>
      </c>
      <c r="AO19" s="25" t="s">
        <v>164</v>
      </c>
      <c r="AP19" s="4">
        <f>IF(Table3[[#This Row],[Connecting port to thermowell]]="1/2 NPTM",25,IF(Table3[[#This Row],[Connecting port to thermowell]]="1/2 NPSM",15,"to be confirmed"))</f>
        <v>15</v>
      </c>
      <c r="AQ19" s="25">
        <v>170</v>
      </c>
      <c r="AR19" s="25">
        <v>200</v>
      </c>
      <c r="AS19" s="25">
        <v>42.2</v>
      </c>
      <c r="AT19" s="25">
        <v>26.5</v>
      </c>
      <c r="AU19" s="25">
        <v>6.5</v>
      </c>
      <c r="AV19" s="25">
        <v>6.4</v>
      </c>
    </row>
    <row r="20" spans="1:48" x14ac:dyDescent="0.25">
      <c r="A20" s="1">
        <v>16</v>
      </c>
      <c r="B20" s="37" t="s">
        <v>137</v>
      </c>
      <c r="C20" s="25" t="s">
        <v>170</v>
      </c>
      <c r="D20" s="25" t="s">
        <v>292</v>
      </c>
      <c r="E20" s="25" t="s">
        <v>22</v>
      </c>
      <c r="F20" s="41">
        <f>-13.09+2.068+0.4</f>
        <v>-10.622</v>
      </c>
      <c r="G20" s="41">
        <f>ROUND(Table3[[#This Row],[Estmated absolute elevation (m)]]+13.09,1)</f>
        <v>2.5</v>
      </c>
      <c r="H20" s="25" t="s">
        <v>224</v>
      </c>
      <c r="I20" s="25" t="s">
        <v>355</v>
      </c>
      <c r="J20" s="25" t="s">
        <v>229</v>
      </c>
      <c r="K20" s="25" t="s">
        <v>284</v>
      </c>
      <c r="L20" s="25" t="s">
        <v>282</v>
      </c>
      <c r="M20" s="25" t="s">
        <v>175</v>
      </c>
      <c r="N20" s="25" t="s">
        <v>38</v>
      </c>
      <c r="O20" s="25" t="s">
        <v>353</v>
      </c>
      <c r="P20" s="25" t="s">
        <v>339</v>
      </c>
      <c r="Q20" s="25">
        <v>6</v>
      </c>
      <c r="R20" s="25">
        <v>100</v>
      </c>
      <c r="S20" s="25" t="s">
        <v>2</v>
      </c>
      <c r="T20" s="25">
        <v>50</v>
      </c>
      <c r="U20" s="25">
        <v>65</v>
      </c>
      <c r="V20" s="25">
        <v>15</v>
      </c>
      <c r="W20" s="25">
        <v>125</v>
      </c>
      <c r="X20" s="25" t="s">
        <v>2</v>
      </c>
      <c r="Y20" s="25" t="s">
        <v>2</v>
      </c>
      <c r="Z20" s="25" t="s">
        <v>2</v>
      </c>
      <c r="AA20" s="25" t="s">
        <v>9</v>
      </c>
      <c r="AB20" s="25" t="s">
        <v>19</v>
      </c>
      <c r="AC20" s="25" t="s">
        <v>325</v>
      </c>
      <c r="AD20" s="25" t="s">
        <v>2</v>
      </c>
      <c r="AE20" s="25" t="s">
        <v>326</v>
      </c>
      <c r="AF20" s="25" t="s">
        <v>26</v>
      </c>
      <c r="AG20" s="25">
        <v>1</v>
      </c>
      <c r="AH20" s="4" t="s">
        <v>2</v>
      </c>
      <c r="AI20" s="25" t="s">
        <v>288</v>
      </c>
      <c r="AJ20" s="25" t="s">
        <v>352</v>
      </c>
      <c r="AK20" s="25" t="s">
        <v>352</v>
      </c>
      <c r="AL20" s="25" t="s">
        <v>352</v>
      </c>
      <c r="AM20" s="25" t="s">
        <v>352</v>
      </c>
      <c r="AN20" s="25" t="s">
        <v>352</v>
      </c>
      <c r="AO20" s="25" t="s">
        <v>164</v>
      </c>
      <c r="AP20" s="4">
        <f>IF(Table3[[#This Row],[Connecting port to thermowell]]="1/2 NPTM",25,IF(Table3[[#This Row],[Connecting port to thermowell]]="1/2 NPSM",15,"to be confirmed"))</f>
        <v>15</v>
      </c>
      <c r="AQ20" s="25">
        <v>170</v>
      </c>
      <c r="AR20" s="25">
        <v>200</v>
      </c>
      <c r="AS20" s="25">
        <v>42.2</v>
      </c>
      <c r="AT20" s="25">
        <v>26.5</v>
      </c>
      <c r="AU20" s="25">
        <v>6.5</v>
      </c>
      <c r="AV20" s="25">
        <v>6.4</v>
      </c>
    </row>
    <row r="21" spans="1:48" x14ac:dyDescent="0.25">
      <c r="A21" s="1">
        <v>17</v>
      </c>
      <c r="B21" s="37" t="s">
        <v>138</v>
      </c>
      <c r="C21" s="25" t="s">
        <v>89</v>
      </c>
      <c r="D21" s="25" t="s">
        <v>292</v>
      </c>
      <c r="E21" s="25" t="s">
        <v>22</v>
      </c>
      <c r="F21" s="41">
        <f>-13.09+2.068+0.4</f>
        <v>-10.622</v>
      </c>
      <c r="G21" s="41">
        <f>ROUND(Table3[[#This Row],[Estmated absolute elevation (m)]]+13.09,1)</f>
        <v>2.5</v>
      </c>
      <c r="H21" s="25" t="s">
        <v>224</v>
      </c>
      <c r="I21" s="25" t="s">
        <v>355</v>
      </c>
      <c r="J21" s="25" t="s">
        <v>230</v>
      </c>
      <c r="K21" s="25" t="s">
        <v>284</v>
      </c>
      <c r="L21" s="25" t="s">
        <v>282</v>
      </c>
      <c r="M21" s="25" t="s">
        <v>175</v>
      </c>
      <c r="N21" s="25" t="s">
        <v>38</v>
      </c>
      <c r="O21" s="25" t="s">
        <v>353</v>
      </c>
      <c r="P21" s="25" t="s">
        <v>339</v>
      </c>
      <c r="Q21" s="25">
        <v>6</v>
      </c>
      <c r="R21" s="25">
        <v>100</v>
      </c>
      <c r="S21" s="25" t="s">
        <v>2</v>
      </c>
      <c r="T21" s="25">
        <v>50</v>
      </c>
      <c r="U21" s="25">
        <v>65</v>
      </c>
      <c r="V21" s="25">
        <v>15</v>
      </c>
      <c r="W21" s="25">
        <v>125</v>
      </c>
      <c r="X21" s="25" t="s">
        <v>2</v>
      </c>
      <c r="Y21" s="25" t="s">
        <v>2</v>
      </c>
      <c r="Z21" s="25" t="s">
        <v>2</v>
      </c>
      <c r="AA21" s="25" t="s">
        <v>9</v>
      </c>
      <c r="AB21" s="25" t="s">
        <v>19</v>
      </c>
      <c r="AC21" s="25" t="s">
        <v>325</v>
      </c>
      <c r="AD21" s="25" t="s">
        <v>2</v>
      </c>
      <c r="AE21" s="25" t="s">
        <v>326</v>
      </c>
      <c r="AF21" s="25" t="s">
        <v>26</v>
      </c>
      <c r="AG21" s="25">
        <v>1</v>
      </c>
      <c r="AH21" s="4" t="s">
        <v>2</v>
      </c>
      <c r="AI21" s="25" t="s">
        <v>288</v>
      </c>
      <c r="AJ21" s="25" t="s">
        <v>352</v>
      </c>
      <c r="AK21" s="25" t="s">
        <v>352</v>
      </c>
      <c r="AL21" s="25" t="s">
        <v>352</v>
      </c>
      <c r="AM21" s="25" t="s">
        <v>352</v>
      </c>
      <c r="AN21" s="25" t="s">
        <v>352</v>
      </c>
      <c r="AO21" s="25" t="s">
        <v>164</v>
      </c>
      <c r="AP21" s="4">
        <f>IF(Table3[[#This Row],[Connecting port to thermowell]]="1/2 NPTM",25,IF(Table3[[#This Row],[Connecting port to thermowell]]="1/2 NPSM",15,"to be confirmed"))</f>
        <v>15</v>
      </c>
      <c r="AQ21" s="25">
        <v>170</v>
      </c>
      <c r="AR21" s="25">
        <v>200</v>
      </c>
      <c r="AS21" s="25">
        <v>42.2</v>
      </c>
      <c r="AT21" s="25">
        <v>26.5</v>
      </c>
      <c r="AU21" s="25">
        <v>6.5</v>
      </c>
      <c r="AV21" s="25">
        <v>6.4</v>
      </c>
    </row>
    <row r="22" spans="1:48" x14ac:dyDescent="0.25">
      <c r="A22" s="1">
        <v>18</v>
      </c>
      <c r="B22" s="37" t="s">
        <v>195</v>
      </c>
      <c r="C22" s="25" t="s">
        <v>98</v>
      </c>
      <c r="D22" s="25" t="s">
        <v>292</v>
      </c>
      <c r="E22" s="25" t="s">
        <v>22</v>
      </c>
      <c r="F22" s="41">
        <f>-7.45-(5.205-2.758)</f>
        <v>-9.8970000000000002</v>
      </c>
      <c r="G22" s="41">
        <f>ROUND(Table3[[#This Row],[Estmated absolute elevation (m)]]+13.09,1)</f>
        <v>3.2</v>
      </c>
      <c r="H22" s="25" t="s">
        <v>14</v>
      </c>
      <c r="I22" s="25" t="s">
        <v>356</v>
      </c>
      <c r="J22" s="25" t="s">
        <v>239</v>
      </c>
      <c r="K22" s="25" t="s">
        <v>238</v>
      </c>
      <c r="L22" s="25" t="s">
        <v>282</v>
      </c>
      <c r="M22" s="25" t="s">
        <v>10</v>
      </c>
      <c r="N22" s="25" t="s">
        <v>19</v>
      </c>
      <c r="O22" s="25" t="s">
        <v>353</v>
      </c>
      <c r="P22" s="25" t="s">
        <v>340</v>
      </c>
      <c r="Q22" s="25">
        <v>6</v>
      </c>
      <c r="R22" s="25">
        <v>100</v>
      </c>
      <c r="S22" s="25" t="s">
        <v>2</v>
      </c>
      <c r="T22" s="25"/>
      <c r="U22" s="25">
        <v>25</v>
      </c>
      <c r="V22" s="25">
        <v>20</v>
      </c>
      <c r="W22" s="25">
        <v>130</v>
      </c>
      <c r="X22" s="25" t="s">
        <v>2</v>
      </c>
      <c r="Y22" s="25" t="s">
        <v>2</v>
      </c>
      <c r="Z22" s="25" t="s">
        <v>2</v>
      </c>
      <c r="AA22" s="25" t="s">
        <v>9</v>
      </c>
      <c r="AB22" s="25" t="s">
        <v>19</v>
      </c>
      <c r="AC22" s="25" t="s">
        <v>327</v>
      </c>
      <c r="AD22" s="25" t="s">
        <v>2</v>
      </c>
      <c r="AE22" s="25" t="s">
        <v>291</v>
      </c>
      <c r="AF22" s="25" t="s">
        <v>26</v>
      </c>
      <c r="AG22" s="25">
        <v>1</v>
      </c>
      <c r="AH22" s="4" t="s">
        <v>2</v>
      </c>
      <c r="AI22" s="25" t="s">
        <v>288</v>
      </c>
      <c r="AJ22" s="25" t="s">
        <v>352</v>
      </c>
      <c r="AK22" s="25" t="s">
        <v>352</v>
      </c>
      <c r="AL22" s="25" t="s">
        <v>352</v>
      </c>
      <c r="AM22" s="25" t="s">
        <v>352</v>
      </c>
      <c r="AN22" s="25" t="s">
        <v>352</v>
      </c>
      <c r="AO22" s="25" t="s">
        <v>164</v>
      </c>
      <c r="AP22" s="4">
        <f>IF(Table3[[#This Row],[Connecting port to thermowell]]="1/2 NPTM",25,IF(Table3[[#This Row],[Connecting port to thermowell]]="1/2 NPSM",15,"to be confirmed"))</f>
        <v>25</v>
      </c>
      <c r="AQ22" s="25">
        <v>200</v>
      </c>
      <c r="AR22" s="25">
        <v>150</v>
      </c>
      <c r="AS22" s="25">
        <v>25.4</v>
      </c>
      <c r="AT22" s="25">
        <v>16</v>
      </c>
      <c r="AU22" s="25">
        <v>7</v>
      </c>
      <c r="AV22" s="25">
        <v>5</v>
      </c>
    </row>
    <row r="23" spans="1:48" x14ac:dyDescent="0.25">
      <c r="A23" s="1">
        <v>19</v>
      </c>
      <c r="B23" s="37" t="s">
        <v>196</v>
      </c>
      <c r="C23" s="25" t="s">
        <v>99</v>
      </c>
      <c r="D23" s="25" t="s">
        <v>292</v>
      </c>
      <c r="E23" s="25" t="s">
        <v>22</v>
      </c>
      <c r="F23" s="41">
        <f>-7.45-(5.205-2.758)</f>
        <v>-9.8970000000000002</v>
      </c>
      <c r="G23" s="41">
        <f>ROUND(Table3[[#This Row],[Estmated absolute elevation (m)]]+13.09,1)</f>
        <v>3.2</v>
      </c>
      <c r="H23" s="25" t="s">
        <v>14</v>
      </c>
      <c r="I23" s="25" t="s">
        <v>356</v>
      </c>
      <c r="J23" s="25" t="s">
        <v>240</v>
      </c>
      <c r="K23" s="25" t="s">
        <v>238</v>
      </c>
      <c r="L23" s="25" t="s">
        <v>282</v>
      </c>
      <c r="M23" s="25" t="s">
        <v>10</v>
      </c>
      <c r="N23" s="25" t="s">
        <v>19</v>
      </c>
      <c r="O23" s="25" t="s">
        <v>353</v>
      </c>
      <c r="P23" s="25" t="s">
        <v>340</v>
      </c>
      <c r="Q23" s="25">
        <v>6</v>
      </c>
      <c r="R23" s="25">
        <v>100</v>
      </c>
      <c r="S23" s="25" t="s">
        <v>2</v>
      </c>
      <c r="T23" s="25"/>
      <c r="U23" s="25">
        <v>25</v>
      </c>
      <c r="V23" s="25">
        <v>20</v>
      </c>
      <c r="W23" s="25">
        <v>130</v>
      </c>
      <c r="X23" s="25" t="s">
        <v>2</v>
      </c>
      <c r="Y23" s="25" t="s">
        <v>2</v>
      </c>
      <c r="Z23" s="25" t="s">
        <v>2</v>
      </c>
      <c r="AA23" s="25" t="s">
        <v>9</v>
      </c>
      <c r="AB23" s="25" t="s">
        <v>19</v>
      </c>
      <c r="AC23" s="25" t="s">
        <v>327</v>
      </c>
      <c r="AD23" s="25" t="s">
        <v>2</v>
      </c>
      <c r="AE23" s="25" t="s">
        <v>291</v>
      </c>
      <c r="AF23" s="25" t="s">
        <v>26</v>
      </c>
      <c r="AG23" s="25">
        <v>1</v>
      </c>
      <c r="AH23" s="4" t="s">
        <v>2</v>
      </c>
      <c r="AI23" s="25" t="s">
        <v>288</v>
      </c>
      <c r="AJ23" s="25" t="s">
        <v>352</v>
      </c>
      <c r="AK23" s="25" t="s">
        <v>352</v>
      </c>
      <c r="AL23" s="25" t="s">
        <v>352</v>
      </c>
      <c r="AM23" s="25" t="s">
        <v>352</v>
      </c>
      <c r="AN23" s="25" t="s">
        <v>352</v>
      </c>
      <c r="AO23" s="25" t="s">
        <v>164</v>
      </c>
      <c r="AP23" s="4">
        <f>IF(Table3[[#This Row],[Connecting port to thermowell]]="1/2 NPTM",25,IF(Table3[[#This Row],[Connecting port to thermowell]]="1/2 NPSM",15,"to be confirmed"))</f>
        <v>25</v>
      </c>
      <c r="AQ23" s="25">
        <v>200</v>
      </c>
      <c r="AR23" s="25">
        <v>150</v>
      </c>
      <c r="AS23" s="25">
        <v>25.4</v>
      </c>
      <c r="AT23" s="25">
        <v>16</v>
      </c>
      <c r="AU23" s="25">
        <v>7</v>
      </c>
      <c r="AV23" s="25">
        <v>5</v>
      </c>
    </row>
    <row r="24" spans="1:48" x14ac:dyDescent="0.25">
      <c r="A24" s="1">
        <v>20</v>
      </c>
      <c r="B24" s="37" t="s">
        <v>166</v>
      </c>
      <c r="C24" s="25" t="s">
        <v>165</v>
      </c>
      <c r="D24" s="25" t="s">
        <v>292</v>
      </c>
      <c r="E24" s="25" t="s">
        <v>22</v>
      </c>
      <c r="F24" s="41">
        <f>-7.45-(5.205-2.758)</f>
        <v>-9.8970000000000002</v>
      </c>
      <c r="G24" s="41">
        <f>ROUND(Table3[[#This Row],[Estmated absolute elevation (m)]]+13.09,1)</f>
        <v>3.2</v>
      </c>
      <c r="H24" s="25" t="s">
        <v>14</v>
      </c>
      <c r="I24" s="25" t="s">
        <v>356</v>
      </c>
      <c r="J24" s="25" t="s">
        <v>269</v>
      </c>
      <c r="K24" s="25" t="s">
        <v>238</v>
      </c>
      <c r="L24" s="25" t="s">
        <v>282</v>
      </c>
      <c r="M24" s="25" t="s">
        <v>175</v>
      </c>
      <c r="N24" s="25" t="s">
        <v>38</v>
      </c>
      <c r="O24" s="25" t="s">
        <v>353</v>
      </c>
      <c r="P24" s="25" t="s">
        <v>340</v>
      </c>
      <c r="Q24" s="25">
        <v>6</v>
      </c>
      <c r="R24" s="25">
        <v>100</v>
      </c>
      <c r="S24" s="25" t="s">
        <v>2</v>
      </c>
      <c r="T24" s="25"/>
      <c r="U24" s="25">
        <v>25</v>
      </c>
      <c r="V24" s="25">
        <v>20</v>
      </c>
      <c r="W24" s="25">
        <v>130</v>
      </c>
      <c r="X24" s="25" t="s">
        <v>2</v>
      </c>
      <c r="Y24" s="25" t="s">
        <v>2</v>
      </c>
      <c r="Z24" s="25" t="s">
        <v>2</v>
      </c>
      <c r="AA24" s="25" t="s">
        <v>9</v>
      </c>
      <c r="AB24" s="25" t="s">
        <v>19</v>
      </c>
      <c r="AC24" s="25" t="s">
        <v>327</v>
      </c>
      <c r="AD24" s="25" t="s">
        <v>2</v>
      </c>
      <c r="AE24" s="25" t="s">
        <v>291</v>
      </c>
      <c r="AF24" s="25" t="s">
        <v>26</v>
      </c>
      <c r="AG24" s="25">
        <v>1</v>
      </c>
      <c r="AH24" s="4" t="s">
        <v>2</v>
      </c>
      <c r="AI24" s="25" t="s">
        <v>288</v>
      </c>
      <c r="AJ24" s="25" t="s">
        <v>352</v>
      </c>
      <c r="AK24" s="25" t="s">
        <v>352</v>
      </c>
      <c r="AL24" s="25" t="s">
        <v>352</v>
      </c>
      <c r="AM24" s="25" t="s">
        <v>352</v>
      </c>
      <c r="AN24" s="25" t="s">
        <v>352</v>
      </c>
      <c r="AO24" s="25" t="s">
        <v>164</v>
      </c>
      <c r="AP24" s="4">
        <f>IF(Table3[[#This Row],[Connecting port to thermowell]]="1/2 NPTM",25,IF(Table3[[#This Row],[Connecting port to thermowell]]="1/2 NPSM",15,"to be confirmed"))</f>
        <v>25</v>
      </c>
      <c r="AQ24" s="25">
        <v>200</v>
      </c>
      <c r="AR24" s="25">
        <v>150</v>
      </c>
      <c r="AS24" s="25">
        <v>25.4</v>
      </c>
      <c r="AT24" s="25">
        <v>16</v>
      </c>
      <c r="AU24" s="25">
        <v>7</v>
      </c>
      <c r="AV24" s="25">
        <v>5</v>
      </c>
    </row>
    <row r="25" spans="1:48" x14ac:dyDescent="0.25">
      <c r="A25" s="1">
        <v>21</v>
      </c>
      <c r="B25" s="15" t="s">
        <v>145</v>
      </c>
      <c r="C25" s="25" t="s">
        <v>96</v>
      </c>
      <c r="D25" s="25" t="s">
        <v>292</v>
      </c>
      <c r="E25" s="25" t="s">
        <v>22</v>
      </c>
      <c r="F25" s="41">
        <v>-9.5</v>
      </c>
      <c r="G25" s="41">
        <f>ROUND(Table3[[#This Row],[Estmated absolute elevation (m)]]+13.09,1)</f>
        <v>3.6</v>
      </c>
      <c r="H25" s="25" t="s">
        <v>252</v>
      </c>
      <c r="I25" s="25" t="s">
        <v>356</v>
      </c>
      <c r="J25" s="25" t="s">
        <v>253</v>
      </c>
      <c r="K25" s="25" t="s">
        <v>254</v>
      </c>
      <c r="L25" s="25" t="s">
        <v>283</v>
      </c>
      <c r="M25" s="25" t="s">
        <v>175</v>
      </c>
      <c r="N25" s="25" t="s">
        <v>38</v>
      </c>
      <c r="O25" s="25" t="s">
        <v>353</v>
      </c>
      <c r="P25" s="25" t="s">
        <v>340</v>
      </c>
      <c r="Q25" s="25">
        <v>6</v>
      </c>
      <c r="R25" s="25">
        <v>100</v>
      </c>
      <c r="S25" s="25" t="s">
        <v>2</v>
      </c>
      <c r="T25" s="25">
        <v>50</v>
      </c>
      <c r="U25" s="25">
        <v>25</v>
      </c>
      <c r="V25" s="25">
        <v>20</v>
      </c>
      <c r="W25" s="25">
        <v>130</v>
      </c>
      <c r="X25" s="25" t="s">
        <v>2</v>
      </c>
      <c r="Y25" s="25" t="s">
        <v>2</v>
      </c>
      <c r="Z25" s="25" t="s">
        <v>2</v>
      </c>
      <c r="AA25" s="25" t="s">
        <v>9</v>
      </c>
      <c r="AB25" s="25" t="s">
        <v>19</v>
      </c>
      <c r="AC25" s="25" t="s">
        <v>290</v>
      </c>
      <c r="AD25" s="25" t="s">
        <v>2</v>
      </c>
      <c r="AE25" s="25" t="s">
        <v>291</v>
      </c>
      <c r="AF25" s="25" t="s">
        <v>26</v>
      </c>
      <c r="AG25" s="25">
        <v>1</v>
      </c>
      <c r="AH25" s="4" t="s">
        <v>2</v>
      </c>
      <c r="AI25" s="25" t="s">
        <v>288</v>
      </c>
      <c r="AJ25" s="25" t="s">
        <v>352</v>
      </c>
      <c r="AK25" s="25" t="s">
        <v>352</v>
      </c>
      <c r="AL25" s="25" t="s">
        <v>352</v>
      </c>
      <c r="AM25" s="25" t="s">
        <v>352</v>
      </c>
      <c r="AN25" s="25" t="s">
        <v>352</v>
      </c>
      <c r="AO25" s="25" t="s">
        <v>164</v>
      </c>
      <c r="AP25" s="4">
        <f>IF(Table3[[#This Row],[Connecting port to thermowell]]="1/2 NPTM",25,IF(Table3[[#This Row],[Connecting port to thermowell]]="1/2 NPSM",15,"to be confirmed"))</f>
        <v>25</v>
      </c>
      <c r="AQ25" s="25">
        <v>200</v>
      </c>
      <c r="AR25" s="25">
        <v>150</v>
      </c>
      <c r="AS25" s="25">
        <v>25.4</v>
      </c>
      <c r="AT25" s="25">
        <v>16</v>
      </c>
      <c r="AU25" s="25">
        <v>7</v>
      </c>
      <c r="AV25" s="25">
        <v>5</v>
      </c>
    </row>
    <row r="26" spans="1:48" x14ac:dyDescent="0.25">
      <c r="A26" s="1">
        <v>22</v>
      </c>
      <c r="B26" s="15" t="s">
        <v>106</v>
      </c>
      <c r="C26" s="25" t="s">
        <v>56</v>
      </c>
      <c r="D26" s="25" t="s">
        <v>292</v>
      </c>
      <c r="E26" s="25" t="s">
        <v>22</v>
      </c>
      <c r="F26" s="41">
        <v>-8.8699999999999992</v>
      </c>
      <c r="G26" s="41">
        <f>ROUND(Table3[[#This Row],[Estmated absolute elevation (m)]]+13.09,1)</f>
        <v>4.2</v>
      </c>
      <c r="H26" s="25" t="s">
        <v>249</v>
      </c>
      <c r="I26" s="25" t="s">
        <v>356</v>
      </c>
      <c r="J26" s="25" t="s">
        <v>323</v>
      </c>
      <c r="K26" s="25" t="s">
        <v>250</v>
      </c>
      <c r="L26" s="25" t="s">
        <v>283</v>
      </c>
      <c r="M26" s="25" t="s">
        <v>10</v>
      </c>
      <c r="N26" s="25" t="s">
        <v>19</v>
      </c>
      <c r="O26" s="25" t="s">
        <v>353</v>
      </c>
      <c r="P26" s="25" t="s">
        <v>340</v>
      </c>
      <c r="Q26" s="25">
        <v>6</v>
      </c>
      <c r="R26" s="25">
        <v>100</v>
      </c>
      <c r="S26" s="25" t="s">
        <v>2</v>
      </c>
      <c r="T26" s="25">
        <v>50</v>
      </c>
      <c r="U26" s="25">
        <v>25</v>
      </c>
      <c r="V26" s="25">
        <v>20</v>
      </c>
      <c r="W26" s="25">
        <v>130</v>
      </c>
      <c r="X26" s="25" t="s">
        <v>2</v>
      </c>
      <c r="Y26" s="25" t="s">
        <v>2</v>
      </c>
      <c r="Z26" s="25" t="s">
        <v>2</v>
      </c>
      <c r="AA26" s="25" t="s">
        <v>9</v>
      </c>
      <c r="AB26" s="25" t="s">
        <v>19</v>
      </c>
      <c r="AC26" s="25" t="s">
        <v>327</v>
      </c>
      <c r="AD26" s="25" t="s">
        <v>2</v>
      </c>
      <c r="AE26" s="25" t="s">
        <v>291</v>
      </c>
      <c r="AF26" s="25" t="s">
        <v>26</v>
      </c>
      <c r="AG26" s="25">
        <v>1</v>
      </c>
      <c r="AH26" s="4" t="s">
        <v>2</v>
      </c>
      <c r="AI26" s="25" t="s">
        <v>288</v>
      </c>
      <c r="AJ26" s="25" t="s">
        <v>352</v>
      </c>
      <c r="AK26" s="25" t="s">
        <v>352</v>
      </c>
      <c r="AL26" s="25" t="s">
        <v>352</v>
      </c>
      <c r="AM26" s="25" t="s">
        <v>352</v>
      </c>
      <c r="AN26" s="25" t="s">
        <v>352</v>
      </c>
      <c r="AO26" s="25" t="s">
        <v>164</v>
      </c>
      <c r="AP26" s="4">
        <f>IF(Table3[[#This Row],[Connecting port to thermowell]]="1/2 NPTM",25,IF(Table3[[#This Row],[Connecting port to thermowell]]="1/2 NPSM",15,"to be confirmed"))</f>
        <v>25</v>
      </c>
      <c r="AQ26" s="25">
        <v>200</v>
      </c>
      <c r="AR26" s="25">
        <v>150</v>
      </c>
      <c r="AS26" s="25">
        <v>25.4</v>
      </c>
      <c r="AT26" s="25">
        <v>16</v>
      </c>
      <c r="AU26" s="25">
        <v>7</v>
      </c>
      <c r="AV26" s="25">
        <v>5</v>
      </c>
    </row>
    <row r="27" spans="1:48" x14ac:dyDescent="0.25">
      <c r="A27" s="1">
        <v>23</v>
      </c>
      <c r="B27" s="15" t="s">
        <v>126</v>
      </c>
      <c r="C27" s="25" t="s">
        <v>78</v>
      </c>
      <c r="D27" s="25" t="s">
        <v>292</v>
      </c>
      <c r="E27" s="25" t="s">
        <v>22</v>
      </c>
      <c r="F27" s="41">
        <v>-8.1999999999999993</v>
      </c>
      <c r="G27" s="41">
        <f>ROUND(Table3[[#This Row],[Estmated absolute elevation (m)]]+13.09,1)</f>
        <v>4.9000000000000004</v>
      </c>
      <c r="H27" s="25" t="s">
        <v>6</v>
      </c>
      <c r="I27" s="25" t="s">
        <v>355</v>
      </c>
      <c r="J27" s="25" t="s">
        <v>206</v>
      </c>
      <c r="K27" s="25" t="s">
        <v>180</v>
      </c>
      <c r="L27" s="25" t="s">
        <v>283</v>
      </c>
      <c r="M27" s="25" t="s">
        <v>10</v>
      </c>
      <c r="N27" s="25" t="s">
        <v>38</v>
      </c>
      <c r="O27" s="25" t="s">
        <v>353</v>
      </c>
      <c r="P27" s="25" t="s">
        <v>339</v>
      </c>
      <c r="Q27" s="25">
        <v>6</v>
      </c>
      <c r="R27" s="25">
        <v>125</v>
      </c>
      <c r="S27" s="25" t="s">
        <v>2</v>
      </c>
      <c r="T27" s="25">
        <v>50</v>
      </c>
      <c r="U27" s="25">
        <v>72</v>
      </c>
      <c r="V27" s="25">
        <v>15</v>
      </c>
      <c r="W27" s="25">
        <v>125</v>
      </c>
      <c r="X27" s="25" t="s">
        <v>2</v>
      </c>
      <c r="Y27" s="25" t="s">
        <v>2</v>
      </c>
      <c r="Z27" s="25" t="s">
        <v>2</v>
      </c>
      <c r="AA27" s="25" t="s">
        <v>9</v>
      </c>
      <c r="AB27" s="25" t="s">
        <v>19</v>
      </c>
      <c r="AC27" s="25" t="s">
        <v>325</v>
      </c>
      <c r="AD27" s="25" t="s">
        <v>2</v>
      </c>
      <c r="AE27" s="25" t="s">
        <v>326</v>
      </c>
      <c r="AF27" s="25" t="s">
        <v>26</v>
      </c>
      <c r="AG27" s="25">
        <v>1</v>
      </c>
      <c r="AH27" s="4" t="s">
        <v>2</v>
      </c>
      <c r="AI27" s="25" t="s">
        <v>288</v>
      </c>
      <c r="AJ27" s="25" t="s">
        <v>352</v>
      </c>
      <c r="AK27" s="25" t="s">
        <v>352</v>
      </c>
      <c r="AL27" s="25" t="s">
        <v>352</v>
      </c>
      <c r="AM27" s="25" t="s">
        <v>352</v>
      </c>
      <c r="AN27" s="25" t="s">
        <v>352</v>
      </c>
      <c r="AO27" s="25" t="s">
        <v>164</v>
      </c>
      <c r="AP27" s="4">
        <f>IF(Table3[[#This Row],[Connecting port to thermowell]]="1/2 NPTM",25,IF(Table3[[#This Row],[Connecting port to thermowell]]="1/2 NPSM",15,"to be confirmed"))</f>
        <v>15</v>
      </c>
      <c r="AQ27" s="25">
        <v>170</v>
      </c>
      <c r="AR27" s="25">
        <v>200</v>
      </c>
      <c r="AS27" s="25">
        <v>42.2</v>
      </c>
      <c r="AT27" s="25">
        <v>26.5</v>
      </c>
      <c r="AU27" s="25">
        <v>6.5</v>
      </c>
      <c r="AV27" s="25">
        <v>6.4</v>
      </c>
    </row>
    <row r="28" spans="1:48" x14ac:dyDescent="0.25">
      <c r="A28" s="1">
        <v>24</v>
      </c>
      <c r="B28" s="15" t="s">
        <v>127</v>
      </c>
      <c r="C28" s="25" t="s">
        <v>79</v>
      </c>
      <c r="D28" s="25" t="s">
        <v>292</v>
      </c>
      <c r="E28" s="25" t="s">
        <v>22</v>
      </c>
      <c r="F28" s="41">
        <v>-8.1999999999999993</v>
      </c>
      <c r="G28" s="41">
        <f>ROUND(Table3[[#This Row],[Estmated absolute elevation (m)]]+13.09,1)</f>
        <v>4.9000000000000004</v>
      </c>
      <c r="H28" s="25" t="s">
        <v>6</v>
      </c>
      <c r="I28" s="25" t="s">
        <v>355</v>
      </c>
      <c r="J28" s="25" t="s">
        <v>207</v>
      </c>
      <c r="K28" s="25" t="s">
        <v>180</v>
      </c>
      <c r="L28" s="25" t="s">
        <v>283</v>
      </c>
      <c r="M28" s="25" t="s">
        <v>10</v>
      </c>
      <c r="N28" s="25" t="s">
        <v>38</v>
      </c>
      <c r="O28" s="25" t="s">
        <v>353</v>
      </c>
      <c r="P28" s="25" t="s">
        <v>339</v>
      </c>
      <c r="Q28" s="25">
        <v>6</v>
      </c>
      <c r="R28" s="25">
        <v>125</v>
      </c>
      <c r="S28" s="25" t="s">
        <v>2</v>
      </c>
      <c r="T28" s="25">
        <v>50</v>
      </c>
      <c r="U28" s="25">
        <v>72</v>
      </c>
      <c r="V28" s="25">
        <v>15</v>
      </c>
      <c r="W28" s="25">
        <v>125</v>
      </c>
      <c r="X28" s="25" t="s">
        <v>2</v>
      </c>
      <c r="Y28" s="25" t="s">
        <v>2</v>
      </c>
      <c r="Z28" s="25" t="s">
        <v>2</v>
      </c>
      <c r="AA28" s="25" t="s">
        <v>9</v>
      </c>
      <c r="AB28" s="25" t="s">
        <v>19</v>
      </c>
      <c r="AC28" s="25" t="s">
        <v>325</v>
      </c>
      <c r="AD28" s="25" t="s">
        <v>2</v>
      </c>
      <c r="AE28" s="25" t="s">
        <v>326</v>
      </c>
      <c r="AF28" s="25" t="s">
        <v>26</v>
      </c>
      <c r="AG28" s="25">
        <v>1</v>
      </c>
      <c r="AH28" s="4" t="s">
        <v>2</v>
      </c>
      <c r="AI28" s="25" t="s">
        <v>288</v>
      </c>
      <c r="AJ28" s="25" t="s">
        <v>352</v>
      </c>
      <c r="AK28" s="25" t="s">
        <v>352</v>
      </c>
      <c r="AL28" s="25" t="s">
        <v>352</v>
      </c>
      <c r="AM28" s="25" t="s">
        <v>352</v>
      </c>
      <c r="AN28" s="25" t="s">
        <v>352</v>
      </c>
      <c r="AO28" s="25" t="s">
        <v>164</v>
      </c>
      <c r="AP28" s="4">
        <f>IF(Table3[[#This Row],[Connecting port to thermowell]]="1/2 NPTM",25,IF(Table3[[#This Row],[Connecting port to thermowell]]="1/2 NPSM",15,"to be confirmed"))</f>
        <v>15</v>
      </c>
      <c r="AQ28" s="25">
        <v>170</v>
      </c>
      <c r="AR28" s="25">
        <v>200</v>
      </c>
      <c r="AS28" s="25">
        <v>42.2</v>
      </c>
      <c r="AT28" s="25">
        <v>26.5</v>
      </c>
      <c r="AU28" s="25">
        <v>6.5</v>
      </c>
      <c r="AV28" s="25">
        <v>6.4</v>
      </c>
    </row>
    <row r="29" spans="1:48" x14ac:dyDescent="0.25">
      <c r="A29" s="1">
        <v>25</v>
      </c>
      <c r="B29" s="15" t="s">
        <v>139</v>
      </c>
      <c r="C29" s="25" t="s">
        <v>90</v>
      </c>
      <c r="D29" s="25" t="s">
        <v>292</v>
      </c>
      <c r="E29" s="25" t="s">
        <v>22</v>
      </c>
      <c r="F29" s="41">
        <v>-8.1999999999999993</v>
      </c>
      <c r="G29" s="41">
        <f>ROUND(Table3[[#This Row],[Estmated absolute elevation (m)]]+13.09,1)</f>
        <v>4.9000000000000004</v>
      </c>
      <c r="H29" s="25" t="s">
        <v>224</v>
      </c>
      <c r="I29" s="25" t="s">
        <v>355</v>
      </c>
      <c r="J29" s="25" t="s">
        <v>231</v>
      </c>
      <c r="K29" s="25" t="s">
        <v>183</v>
      </c>
      <c r="L29" s="25" t="s">
        <v>283</v>
      </c>
      <c r="M29" s="25" t="s">
        <v>175</v>
      </c>
      <c r="N29" s="25" t="s">
        <v>38</v>
      </c>
      <c r="O29" s="25" t="s">
        <v>353</v>
      </c>
      <c r="P29" s="25" t="s">
        <v>339</v>
      </c>
      <c r="Q29" s="25">
        <v>6</v>
      </c>
      <c r="R29" s="25">
        <v>125</v>
      </c>
      <c r="S29" s="25" t="s">
        <v>2</v>
      </c>
      <c r="T29" s="25">
        <v>50</v>
      </c>
      <c r="U29" s="25">
        <v>72</v>
      </c>
      <c r="V29" s="25">
        <v>15</v>
      </c>
      <c r="W29" s="25">
        <v>125</v>
      </c>
      <c r="X29" s="25" t="s">
        <v>2</v>
      </c>
      <c r="Y29" s="25" t="s">
        <v>2</v>
      </c>
      <c r="Z29" s="25" t="s">
        <v>2</v>
      </c>
      <c r="AA29" s="25" t="s">
        <v>9</v>
      </c>
      <c r="AB29" s="25" t="s">
        <v>19</v>
      </c>
      <c r="AC29" s="25" t="s">
        <v>325</v>
      </c>
      <c r="AD29" s="25" t="s">
        <v>2</v>
      </c>
      <c r="AE29" s="25" t="s">
        <v>326</v>
      </c>
      <c r="AF29" s="25" t="s">
        <v>26</v>
      </c>
      <c r="AG29" s="25">
        <v>1</v>
      </c>
      <c r="AH29" s="4" t="s">
        <v>2</v>
      </c>
      <c r="AI29" s="25" t="s">
        <v>288</v>
      </c>
      <c r="AJ29" s="25" t="s">
        <v>352</v>
      </c>
      <c r="AK29" s="25" t="s">
        <v>352</v>
      </c>
      <c r="AL29" s="25" t="s">
        <v>352</v>
      </c>
      <c r="AM29" s="25" t="s">
        <v>352</v>
      </c>
      <c r="AN29" s="25" t="s">
        <v>352</v>
      </c>
      <c r="AO29" s="25" t="s">
        <v>164</v>
      </c>
      <c r="AP29" s="4">
        <f>IF(Table3[[#This Row],[Connecting port to thermowell]]="1/2 NPTM",25,IF(Table3[[#This Row],[Connecting port to thermowell]]="1/2 NPSM",15,"to be confirmed"))</f>
        <v>15</v>
      </c>
      <c r="AQ29" s="25">
        <v>170</v>
      </c>
      <c r="AR29" s="25">
        <v>200</v>
      </c>
      <c r="AS29" s="25">
        <v>42.2</v>
      </c>
      <c r="AT29" s="25">
        <v>26.5</v>
      </c>
      <c r="AU29" s="25">
        <v>6.5</v>
      </c>
      <c r="AV29" s="25">
        <v>6.4</v>
      </c>
    </row>
    <row r="30" spans="1:48" x14ac:dyDescent="0.25">
      <c r="A30" s="1">
        <v>26</v>
      </c>
      <c r="B30" s="15" t="s">
        <v>140</v>
      </c>
      <c r="C30" s="25" t="s">
        <v>91</v>
      </c>
      <c r="D30" s="25" t="s">
        <v>292</v>
      </c>
      <c r="E30" s="25" t="s">
        <v>22</v>
      </c>
      <c r="F30" s="41">
        <v>-8.1999999999999993</v>
      </c>
      <c r="G30" s="41">
        <f>ROUND(Table3[[#This Row],[Estmated absolute elevation (m)]]+13.09,1)</f>
        <v>4.9000000000000004</v>
      </c>
      <c r="H30" s="25" t="s">
        <v>224</v>
      </c>
      <c r="I30" s="25" t="s">
        <v>355</v>
      </c>
      <c r="J30" s="25" t="s">
        <v>232</v>
      </c>
      <c r="K30" s="25" t="s">
        <v>183</v>
      </c>
      <c r="L30" s="25" t="s">
        <v>283</v>
      </c>
      <c r="M30" s="25" t="s">
        <v>175</v>
      </c>
      <c r="N30" s="25" t="s">
        <v>38</v>
      </c>
      <c r="O30" s="25" t="s">
        <v>353</v>
      </c>
      <c r="P30" s="25" t="s">
        <v>339</v>
      </c>
      <c r="Q30" s="25">
        <v>6</v>
      </c>
      <c r="R30" s="25">
        <v>125</v>
      </c>
      <c r="S30" s="25" t="s">
        <v>2</v>
      </c>
      <c r="T30" s="25">
        <v>50</v>
      </c>
      <c r="U30" s="25">
        <v>72</v>
      </c>
      <c r="V30" s="25">
        <v>15</v>
      </c>
      <c r="W30" s="25">
        <v>125</v>
      </c>
      <c r="X30" s="25" t="s">
        <v>2</v>
      </c>
      <c r="Y30" s="25" t="s">
        <v>2</v>
      </c>
      <c r="Z30" s="25" t="s">
        <v>2</v>
      </c>
      <c r="AA30" s="25" t="s">
        <v>9</v>
      </c>
      <c r="AB30" s="25" t="s">
        <v>19</v>
      </c>
      <c r="AC30" s="25" t="s">
        <v>325</v>
      </c>
      <c r="AD30" s="25" t="s">
        <v>2</v>
      </c>
      <c r="AE30" s="25" t="s">
        <v>326</v>
      </c>
      <c r="AF30" s="25" t="s">
        <v>26</v>
      </c>
      <c r="AG30" s="25">
        <v>1</v>
      </c>
      <c r="AH30" s="4" t="s">
        <v>2</v>
      </c>
      <c r="AI30" s="25" t="s">
        <v>288</v>
      </c>
      <c r="AJ30" s="25" t="s">
        <v>352</v>
      </c>
      <c r="AK30" s="25" t="s">
        <v>352</v>
      </c>
      <c r="AL30" s="25" t="s">
        <v>352</v>
      </c>
      <c r="AM30" s="25" t="s">
        <v>352</v>
      </c>
      <c r="AN30" s="25" t="s">
        <v>352</v>
      </c>
      <c r="AO30" s="25" t="s">
        <v>164</v>
      </c>
      <c r="AP30" s="4">
        <f>IF(Table3[[#This Row],[Connecting port to thermowell]]="1/2 NPTM",25,IF(Table3[[#This Row],[Connecting port to thermowell]]="1/2 NPSM",15,"to be confirmed"))</f>
        <v>15</v>
      </c>
      <c r="AQ30" s="25">
        <v>170</v>
      </c>
      <c r="AR30" s="25">
        <v>200</v>
      </c>
      <c r="AS30" s="25">
        <v>42.2</v>
      </c>
      <c r="AT30" s="25">
        <v>26.5</v>
      </c>
      <c r="AU30" s="25">
        <v>6.5</v>
      </c>
      <c r="AV30" s="25">
        <v>6.4</v>
      </c>
    </row>
    <row r="31" spans="1:48" x14ac:dyDescent="0.25">
      <c r="A31" s="1">
        <v>27</v>
      </c>
      <c r="B31" s="30" t="s">
        <v>11</v>
      </c>
      <c r="C31" s="25" t="s">
        <v>24</v>
      </c>
      <c r="D31" s="25" t="s">
        <v>293</v>
      </c>
      <c r="E31" s="25" t="s">
        <v>23</v>
      </c>
      <c r="F31" s="43">
        <v>-7.87</v>
      </c>
      <c r="G31" s="41">
        <f>ROUND(Table3[[#This Row],[Estmated absolute elevation (m)]]+13.09,1)</f>
        <v>5.2</v>
      </c>
      <c r="H31" s="25" t="s">
        <v>261</v>
      </c>
      <c r="I31" s="25" t="s">
        <v>356</v>
      </c>
      <c r="J31" s="25" t="s">
        <v>262</v>
      </c>
      <c r="K31" s="25" t="s">
        <v>186</v>
      </c>
      <c r="L31" s="25" t="s">
        <v>281</v>
      </c>
      <c r="M31" s="25" t="s">
        <v>175</v>
      </c>
      <c r="N31" s="25" t="s">
        <v>38</v>
      </c>
      <c r="O31" s="25" t="s">
        <v>353</v>
      </c>
      <c r="P31" s="25" t="s">
        <v>340</v>
      </c>
      <c r="Q31" s="25">
        <v>0</v>
      </c>
      <c r="R31" s="25">
        <v>35</v>
      </c>
      <c r="S31" s="39">
        <v>80</v>
      </c>
      <c r="T31" s="25">
        <v>50</v>
      </c>
      <c r="U31" s="39">
        <v>7.62</v>
      </c>
      <c r="V31" s="25">
        <v>20</v>
      </c>
      <c r="W31" s="25">
        <v>35</v>
      </c>
      <c r="X31" s="39">
        <v>77.92</v>
      </c>
      <c r="Y31" s="25" t="s">
        <v>7</v>
      </c>
      <c r="Z31" s="39" t="s">
        <v>8</v>
      </c>
      <c r="AA31" s="25" t="s">
        <v>10</v>
      </c>
      <c r="AB31" s="25" t="s">
        <v>38</v>
      </c>
      <c r="AC31" s="25" t="s">
        <v>17</v>
      </c>
      <c r="AD31" s="25" t="s">
        <v>18</v>
      </c>
      <c r="AE31" s="25" t="s">
        <v>2</v>
      </c>
      <c r="AF31" s="25" t="s">
        <v>2</v>
      </c>
      <c r="AG31" s="25">
        <v>2</v>
      </c>
      <c r="AH31" s="4">
        <f>Table3[[#This Row],[Pipe/Tank PS
(barg)]]*Table3[[#This Row],[Pipe DN]]</f>
        <v>1600</v>
      </c>
      <c r="AI31" s="25" t="s">
        <v>34</v>
      </c>
      <c r="AJ31" s="25">
        <v>35</v>
      </c>
      <c r="AK31" s="25">
        <v>600</v>
      </c>
      <c r="AL31" s="25">
        <v>25</v>
      </c>
      <c r="AM31" s="25">
        <v>1000</v>
      </c>
      <c r="AN31" s="38">
        <v>1.31E-3</v>
      </c>
      <c r="AO31" s="25" t="s">
        <v>164</v>
      </c>
      <c r="AP31" s="4">
        <f>IF(Table3[[#This Row],[Connecting port to thermowell]]="1/2 NPTM",25,IF(Table3[[#This Row],[Connecting port to thermowell]]="1/2 NPSM",15,"to be confirmed"))</f>
        <v>25</v>
      </c>
      <c r="AQ31" s="25">
        <v>60</v>
      </c>
      <c r="AR31" s="25">
        <v>65</v>
      </c>
      <c r="AS31" s="25">
        <v>25.4</v>
      </c>
      <c r="AT31" s="25">
        <v>16</v>
      </c>
      <c r="AU31" s="25">
        <v>6.6</v>
      </c>
      <c r="AV31" s="25">
        <v>6.4</v>
      </c>
    </row>
    <row r="32" spans="1:48" x14ac:dyDescent="0.25">
      <c r="A32" s="1">
        <v>28</v>
      </c>
      <c r="B32" s="30" t="s">
        <v>12</v>
      </c>
      <c r="C32" s="25" t="s">
        <v>25</v>
      </c>
      <c r="D32" s="25" t="s">
        <v>293</v>
      </c>
      <c r="E32" s="25" t="s">
        <v>23</v>
      </c>
      <c r="F32" s="43">
        <v>-7.87</v>
      </c>
      <c r="G32" s="41">
        <f>ROUND(Table3[[#This Row],[Estmated absolute elevation (m)]]+13.09,1)</f>
        <v>5.2</v>
      </c>
      <c r="H32" s="25" t="s">
        <v>261</v>
      </c>
      <c r="I32" s="25" t="s">
        <v>356</v>
      </c>
      <c r="J32" s="25" t="s">
        <v>263</v>
      </c>
      <c r="K32" s="25" t="s">
        <v>187</v>
      </c>
      <c r="L32" s="25" t="s">
        <v>281</v>
      </c>
      <c r="M32" s="25" t="s">
        <v>175</v>
      </c>
      <c r="N32" s="25" t="s">
        <v>38</v>
      </c>
      <c r="O32" s="25" t="s">
        <v>353</v>
      </c>
      <c r="P32" s="25" t="s">
        <v>340</v>
      </c>
      <c r="Q32" s="25">
        <v>0</v>
      </c>
      <c r="R32" s="25">
        <v>35</v>
      </c>
      <c r="S32" s="39">
        <v>80</v>
      </c>
      <c r="T32" s="25">
        <v>50</v>
      </c>
      <c r="U32" s="39">
        <v>7.62</v>
      </c>
      <c r="V32" s="25">
        <v>20</v>
      </c>
      <c r="W32" s="25">
        <v>35</v>
      </c>
      <c r="X32" s="39">
        <v>77.92</v>
      </c>
      <c r="Y32" s="25" t="s">
        <v>7</v>
      </c>
      <c r="Z32" s="39" t="s">
        <v>8</v>
      </c>
      <c r="AA32" s="25" t="s">
        <v>10</v>
      </c>
      <c r="AB32" s="25" t="s">
        <v>38</v>
      </c>
      <c r="AC32" s="25" t="s">
        <v>17</v>
      </c>
      <c r="AD32" s="25" t="s">
        <v>18</v>
      </c>
      <c r="AE32" s="25" t="s">
        <v>2</v>
      </c>
      <c r="AF32" s="25" t="s">
        <v>2</v>
      </c>
      <c r="AG32" s="25">
        <v>2</v>
      </c>
      <c r="AH32" s="4">
        <f>Table3[[#This Row],[Pipe/Tank PS
(barg)]]*Table3[[#This Row],[Pipe DN]]</f>
        <v>1600</v>
      </c>
      <c r="AI32" s="25" t="s">
        <v>34</v>
      </c>
      <c r="AJ32" s="25">
        <v>35</v>
      </c>
      <c r="AK32" s="25">
        <v>600</v>
      </c>
      <c r="AL32" s="25">
        <v>25</v>
      </c>
      <c r="AM32" s="25">
        <v>1000</v>
      </c>
      <c r="AN32" s="38">
        <v>1.31E-3</v>
      </c>
      <c r="AO32" s="25" t="s">
        <v>164</v>
      </c>
      <c r="AP32" s="4">
        <f>IF(Table3[[#This Row],[Connecting port to thermowell]]="1/2 NPTM",25,IF(Table3[[#This Row],[Connecting port to thermowell]]="1/2 NPSM",15,"to be confirmed"))</f>
        <v>25</v>
      </c>
      <c r="AQ32" s="25">
        <v>60</v>
      </c>
      <c r="AR32" s="25">
        <v>65</v>
      </c>
      <c r="AS32" s="25">
        <v>25.4</v>
      </c>
      <c r="AT32" s="25">
        <v>16</v>
      </c>
      <c r="AU32" s="25">
        <v>6.6</v>
      </c>
      <c r="AV32" s="25">
        <v>6.4</v>
      </c>
    </row>
    <row r="33" spans="1:48" x14ac:dyDescent="0.25">
      <c r="A33" s="1">
        <v>29</v>
      </c>
      <c r="B33" s="31" t="s">
        <v>103</v>
      </c>
      <c r="C33" s="25" t="s">
        <v>53</v>
      </c>
      <c r="D33" s="25" t="s">
        <v>293</v>
      </c>
      <c r="E33" s="25" t="s">
        <v>22</v>
      </c>
      <c r="F33" s="41">
        <v>-7.76</v>
      </c>
      <c r="G33" s="41">
        <f>ROUND(Table3[[#This Row],[Estmated absolute elevation (m)]]+13.09,1)</f>
        <v>5.3</v>
      </c>
      <c r="H33" s="25" t="s">
        <v>16</v>
      </c>
      <c r="I33" s="25" t="s">
        <v>356</v>
      </c>
      <c r="J33" s="25" t="s">
        <v>246</v>
      </c>
      <c r="K33" s="25" t="s">
        <v>247</v>
      </c>
      <c r="L33" s="25" t="s">
        <v>283</v>
      </c>
      <c r="M33" s="25" t="s">
        <v>10</v>
      </c>
      <c r="N33" s="25" t="s">
        <v>19</v>
      </c>
      <c r="O33" s="25" t="s">
        <v>353</v>
      </c>
      <c r="P33" s="25" t="s">
        <v>340</v>
      </c>
      <c r="Q33" s="25">
        <v>6</v>
      </c>
      <c r="R33" s="25">
        <v>100</v>
      </c>
      <c r="S33" s="25">
        <v>150</v>
      </c>
      <c r="T33" s="25">
        <v>50</v>
      </c>
      <c r="U33" s="25">
        <v>10.97</v>
      </c>
      <c r="V33" s="25">
        <v>20</v>
      </c>
      <c r="W33" s="25">
        <v>125</v>
      </c>
      <c r="X33" s="25">
        <v>146.36000000000001</v>
      </c>
      <c r="Y33" s="25" t="s">
        <v>7</v>
      </c>
      <c r="Z33" s="25" t="s">
        <v>8</v>
      </c>
      <c r="AA33" s="25" t="s">
        <v>9</v>
      </c>
      <c r="AB33" s="25" t="s">
        <v>19</v>
      </c>
      <c r="AC33" s="25" t="s">
        <v>17</v>
      </c>
      <c r="AD33" s="25" t="s">
        <v>18</v>
      </c>
      <c r="AE33" s="25" t="s">
        <v>20</v>
      </c>
      <c r="AF33" s="25" t="s">
        <v>26</v>
      </c>
      <c r="AG33" s="25">
        <v>1</v>
      </c>
      <c r="AH33" s="4">
        <f>Table3[[#This Row],[Pipe/Tank PS
(barg)]]*Table3[[#This Row],[Pipe DN]]</f>
        <v>3000</v>
      </c>
      <c r="AI33" s="25" t="s">
        <v>36</v>
      </c>
      <c r="AJ33" s="25">
        <v>100</v>
      </c>
      <c r="AK33" s="25">
        <v>70</v>
      </c>
      <c r="AL33" s="25">
        <v>600</v>
      </c>
      <c r="AM33" s="25">
        <v>0.623</v>
      </c>
      <c r="AN33" s="38">
        <v>2.1399999999999998E-5</v>
      </c>
      <c r="AO33" s="25" t="s">
        <v>164</v>
      </c>
      <c r="AP33" s="4">
        <f>IF(Table3[[#This Row],[Connecting port to thermowell]]="1/2 NPTM",25,IF(Table3[[#This Row],[Connecting port to thermowell]]="1/2 NPSM",15,"to be confirmed"))</f>
        <v>25</v>
      </c>
      <c r="AQ33" s="25">
        <v>65</v>
      </c>
      <c r="AR33" s="25">
        <v>90</v>
      </c>
      <c r="AS33" s="25">
        <v>25.4</v>
      </c>
      <c r="AT33" s="25">
        <v>16</v>
      </c>
      <c r="AU33" s="25">
        <v>6.6</v>
      </c>
      <c r="AV33" s="25">
        <v>6.4</v>
      </c>
    </row>
    <row r="34" spans="1:48" x14ac:dyDescent="0.25">
      <c r="A34" s="1">
        <v>30</v>
      </c>
      <c r="B34" s="31" t="s">
        <v>112</v>
      </c>
      <c r="C34" s="25" t="s">
        <v>163</v>
      </c>
      <c r="D34" s="25" t="s">
        <v>293</v>
      </c>
      <c r="E34" s="25" t="s">
        <v>22</v>
      </c>
      <c r="F34" s="41">
        <v>-7.76</v>
      </c>
      <c r="G34" s="41">
        <f>ROUND(Table3[[#This Row],[Estmated absolute elevation (m)]]+13.09,1)</f>
        <v>5.3</v>
      </c>
      <c r="H34" s="25" t="s">
        <v>16</v>
      </c>
      <c r="I34" s="25" t="s">
        <v>356</v>
      </c>
      <c r="J34" s="25" t="s">
        <v>246</v>
      </c>
      <c r="K34" s="25" t="s">
        <v>247</v>
      </c>
      <c r="L34" s="25" t="s">
        <v>283</v>
      </c>
      <c r="M34" s="25" t="s">
        <v>10</v>
      </c>
      <c r="N34" s="25" t="s">
        <v>19</v>
      </c>
      <c r="O34" s="25" t="s">
        <v>353</v>
      </c>
      <c r="P34" s="25" t="s">
        <v>340</v>
      </c>
      <c r="Q34" s="25">
        <v>6</v>
      </c>
      <c r="R34" s="25">
        <v>100</v>
      </c>
      <c r="S34" s="25">
        <v>150</v>
      </c>
      <c r="T34" s="25">
        <v>50</v>
      </c>
      <c r="U34" s="25">
        <v>10.97</v>
      </c>
      <c r="V34" s="25">
        <v>20</v>
      </c>
      <c r="W34" s="25">
        <v>125</v>
      </c>
      <c r="X34" s="25">
        <v>146.36000000000001</v>
      </c>
      <c r="Y34" s="25" t="s">
        <v>7</v>
      </c>
      <c r="Z34" s="25" t="s">
        <v>8</v>
      </c>
      <c r="AA34" s="25" t="s">
        <v>9</v>
      </c>
      <c r="AB34" s="25" t="s">
        <v>19</v>
      </c>
      <c r="AC34" s="25" t="s">
        <v>17</v>
      </c>
      <c r="AD34" s="25" t="s">
        <v>18</v>
      </c>
      <c r="AE34" s="25" t="s">
        <v>20</v>
      </c>
      <c r="AF34" s="25" t="s">
        <v>26</v>
      </c>
      <c r="AG34" s="25">
        <v>1</v>
      </c>
      <c r="AH34" s="4">
        <f>Table3[[#This Row],[Pipe/Tank PS
(barg)]]*Table3[[#This Row],[Pipe DN]]</f>
        <v>3000</v>
      </c>
      <c r="AI34" s="25" t="s">
        <v>36</v>
      </c>
      <c r="AJ34" s="25">
        <v>100</v>
      </c>
      <c r="AK34" s="25">
        <v>70</v>
      </c>
      <c r="AL34" s="25">
        <v>600</v>
      </c>
      <c r="AM34" s="25">
        <v>0.623</v>
      </c>
      <c r="AN34" s="38">
        <v>2.1399999999999998E-5</v>
      </c>
      <c r="AO34" s="25" t="s">
        <v>164</v>
      </c>
      <c r="AP34" s="4">
        <f>IF(Table3[[#This Row],[Connecting port to thermowell]]="1/2 NPTM",25,IF(Table3[[#This Row],[Connecting port to thermowell]]="1/2 NPSM",15,"to be confirmed"))</f>
        <v>25</v>
      </c>
      <c r="AQ34" s="25">
        <v>65</v>
      </c>
      <c r="AR34" s="25">
        <v>90</v>
      </c>
      <c r="AS34" s="25">
        <v>25.4</v>
      </c>
      <c r="AT34" s="25">
        <v>16</v>
      </c>
      <c r="AU34" s="25">
        <v>6.6</v>
      </c>
      <c r="AV34" s="25">
        <v>6.4</v>
      </c>
    </row>
    <row r="35" spans="1:48" x14ac:dyDescent="0.25">
      <c r="A35" s="1">
        <v>31</v>
      </c>
      <c r="B35" s="15" t="s">
        <v>143</v>
      </c>
      <c r="C35" s="25" t="s">
        <v>94</v>
      </c>
      <c r="D35" s="25" t="s">
        <v>292</v>
      </c>
      <c r="E35" s="25" t="s">
        <v>22</v>
      </c>
      <c r="F35" s="41">
        <v>-7.45</v>
      </c>
      <c r="G35" s="41">
        <f>ROUND(Table3[[#This Row],[Estmated absolute elevation (m)]]+13.09,1)</f>
        <v>5.6</v>
      </c>
      <c r="H35" s="25" t="s">
        <v>14</v>
      </c>
      <c r="I35" s="25" t="s">
        <v>356</v>
      </c>
      <c r="J35" s="25" t="s">
        <v>236</v>
      </c>
      <c r="K35" s="25" t="s">
        <v>237</v>
      </c>
      <c r="L35" s="25" t="s">
        <v>283</v>
      </c>
      <c r="M35" s="25" t="s">
        <v>175</v>
      </c>
      <c r="N35" s="25" t="s">
        <v>38</v>
      </c>
      <c r="O35" s="25" t="s">
        <v>353</v>
      </c>
      <c r="P35" s="25" t="s">
        <v>340</v>
      </c>
      <c r="Q35" s="25">
        <v>6</v>
      </c>
      <c r="R35" s="25">
        <v>100</v>
      </c>
      <c r="S35" s="25" t="s">
        <v>2</v>
      </c>
      <c r="T35" s="25">
        <v>50</v>
      </c>
      <c r="U35" s="25">
        <v>25</v>
      </c>
      <c r="V35" s="25">
        <v>20</v>
      </c>
      <c r="W35" s="25">
        <v>130</v>
      </c>
      <c r="X35" s="25" t="s">
        <v>2</v>
      </c>
      <c r="Y35" s="25" t="s">
        <v>2</v>
      </c>
      <c r="Z35" s="25" t="s">
        <v>2</v>
      </c>
      <c r="AA35" s="25" t="s">
        <v>9</v>
      </c>
      <c r="AB35" s="25" t="s">
        <v>19</v>
      </c>
      <c r="AC35" s="25" t="s">
        <v>327</v>
      </c>
      <c r="AD35" s="25" t="s">
        <v>2</v>
      </c>
      <c r="AE35" s="25" t="s">
        <v>291</v>
      </c>
      <c r="AF35" s="25" t="s">
        <v>26</v>
      </c>
      <c r="AG35" s="25">
        <v>1</v>
      </c>
      <c r="AH35" s="4" t="s">
        <v>2</v>
      </c>
      <c r="AI35" s="25" t="s">
        <v>288</v>
      </c>
      <c r="AJ35" s="25" t="s">
        <v>352</v>
      </c>
      <c r="AK35" s="25" t="s">
        <v>352</v>
      </c>
      <c r="AL35" s="25" t="s">
        <v>352</v>
      </c>
      <c r="AM35" s="25" t="s">
        <v>352</v>
      </c>
      <c r="AN35" s="25" t="s">
        <v>352</v>
      </c>
      <c r="AO35" s="25" t="s">
        <v>164</v>
      </c>
      <c r="AP35" s="4">
        <f>IF(Table3[[#This Row],[Connecting port to thermowell]]="1/2 NPTM",25,IF(Table3[[#This Row],[Connecting port to thermowell]]="1/2 NPSM",15,"to be confirmed"))</f>
        <v>25</v>
      </c>
      <c r="AQ35" s="25">
        <v>200</v>
      </c>
      <c r="AR35" s="25">
        <v>150</v>
      </c>
      <c r="AS35" s="25">
        <v>25.4</v>
      </c>
      <c r="AT35" s="25">
        <v>16</v>
      </c>
      <c r="AU35" s="25">
        <v>7</v>
      </c>
      <c r="AV35" s="25">
        <v>5</v>
      </c>
    </row>
    <row r="36" spans="1:48" x14ac:dyDescent="0.25">
      <c r="A36" s="1">
        <v>32</v>
      </c>
      <c r="B36" s="28" t="s">
        <v>101</v>
      </c>
      <c r="C36" s="25" t="s">
        <v>51</v>
      </c>
      <c r="D36" s="25" t="s">
        <v>293</v>
      </c>
      <c r="E36" s="25" t="s">
        <v>23</v>
      </c>
      <c r="F36" s="43">
        <v>-5.89</v>
      </c>
      <c r="G36" s="41">
        <f>ROUND(Table3[[#This Row],[Estmated absolute elevation (m)]]+13.09,1)</f>
        <v>7.2</v>
      </c>
      <c r="H36" s="25" t="s">
        <v>14</v>
      </c>
      <c r="I36" s="25" t="s">
        <v>356</v>
      </c>
      <c r="J36" s="25" t="s">
        <v>235</v>
      </c>
      <c r="K36" s="25" t="s">
        <v>191</v>
      </c>
      <c r="L36" s="25" t="s">
        <v>285</v>
      </c>
      <c r="M36" s="25" t="s">
        <v>9</v>
      </c>
      <c r="N36" s="25" t="s">
        <v>19</v>
      </c>
      <c r="O36" s="25" t="s">
        <v>353</v>
      </c>
      <c r="P36" s="25" t="s">
        <v>340</v>
      </c>
      <c r="Q36" s="25">
        <v>18</v>
      </c>
      <c r="R36" s="25">
        <v>35</v>
      </c>
      <c r="S36" s="25">
        <v>80</v>
      </c>
      <c r="T36" s="25">
        <v>50</v>
      </c>
      <c r="U36" s="25">
        <v>7.62</v>
      </c>
      <c r="V36" s="25">
        <v>20</v>
      </c>
      <c r="W36" s="25">
        <v>125</v>
      </c>
      <c r="X36" s="25">
        <v>77.92</v>
      </c>
      <c r="Y36" s="25" t="s">
        <v>7</v>
      </c>
      <c r="Z36" s="25" t="s">
        <v>8</v>
      </c>
      <c r="AA36" s="25" t="s">
        <v>9</v>
      </c>
      <c r="AB36" s="25" t="s">
        <v>19</v>
      </c>
      <c r="AC36" s="25" t="s">
        <v>17</v>
      </c>
      <c r="AD36" s="25" t="s">
        <v>18</v>
      </c>
      <c r="AE36" s="25" t="s">
        <v>20</v>
      </c>
      <c r="AF36" s="25" t="s">
        <v>2</v>
      </c>
      <c r="AG36" s="25">
        <v>2</v>
      </c>
      <c r="AH36" s="4">
        <f>Table3[[#This Row],[Pipe/Tank PS
(barg)]]*Table3[[#This Row],[Pipe DN]]</f>
        <v>1600</v>
      </c>
      <c r="AI36" s="25" t="s">
        <v>37</v>
      </c>
      <c r="AJ36" s="25">
        <v>35</v>
      </c>
      <c r="AK36" s="25">
        <v>90</v>
      </c>
      <c r="AL36" s="25">
        <v>385</v>
      </c>
      <c r="AM36" s="25">
        <v>1.018</v>
      </c>
      <c r="AN36" s="38">
        <v>1.8199999999999999E-5</v>
      </c>
      <c r="AO36" s="25" t="s">
        <v>164</v>
      </c>
      <c r="AP36" s="4">
        <f>IF(Table3[[#This Row],[Connecting port to thermowell]]="1/2 NPTM",25,IF(Table3[[#This Row],[Connecting port to thermowell]]="1/2 NPSM",15,"to be confirmed"))</f>
        <v>25</v>
      </c>
      <c r="AQ36" s="25">
        <v>60</v>
      </c>
      <c r="AR36" s="25">
        <v>65</v>
      </c>
      <c r="AS36" s="25">
        <v>25.4</v>
      </c>
      <c r="AT36" s="25">
        <v>16</v>
      </c>
      <c r="AU36" s="25">
        <v>6.6</v>
      </c>
      <c r="AV36" s="25">
        <v>6.4</v>
      </c>
    </row>
    <row r="37" spans="1:48" x14ac:dyDescent="0.25">
      <c r="A37" s="1">
        <v>33</v>
      </c>
      <c r="B37" s="28" t="s">
        <v>102</v>
      </c>
      <c r="C37" s="25" t="s">
        <v>52</v>
      </c>
      <c r="D37" s="25" t="s">
        <v>293</v>
      </c>
      <c r="E37" s="25" t="s">
        <v>23</v>
      </c>
      <c r="F37" s="43">
        <v>-5.89</v>
      </c>
      <c r="G37" s="41">
        <f>ROUND(Table3[[#This Row],[Estmated absolute elevation (m)]]+13.09,1)</f>
        <v>7.2</v>
      </c>
      <c r="H37" s="25" t="s">
        <v>14</v>
      </c>
      <c r="I37" s="25" t="s">
        <v>356</v>
      </c>
      <c r="J37" s="25" t="s">
        <v>235</v>
      </c>
      <c r="K37" s="25" t="s">
        <v>191</v>
      </c>
      <c r="L37" s="25" t="s">
        <v>285</v>
      </c>
      <c r="M37" s="25" t="s">
        <v>9</v>
      </c>
      <c r="N37" s="25" t="s">
        <v>19</v>
      </c>
      <c r="O37" s="25" t="s">
        <v>353</v>
      </c>
      <c r="P37" s="25" t="s">
        <v>340</v>
      </c>
      <c r="Q37" s="25">
        <v>18</v>
      </c>
      <c r="R37" s="25">
        <v>35</v>
      </c>
      <c r="S37" s="25">
        <v>80</v>
      </c>
      <c r="T37" s="25">
        <v>50</v>
      </c>
      <c r="U37" s="25">
        <v>7.62</v>
      </c>
      <c r="V37" s="25">
        <v>20</v>
      </c>
      <c r="W37" s="25">
        <v>125</v>
      </c>
      <c r="X37" s="25">
        <v>77.92</v>
      </c>
      <c r="Y37" s="25" t="s">
        <v>7</v>
      </c>
      <c r="Z37" s="25" t="s">
        <v>8</v>
      </c>
      <c r="AA37" s="25" t="s">
        <v>9</v>
      </c>
      <c r="AB37" s="25" t="s">
        <v>19</v>
      </c>
      <c r="AC37" s="25" t="s">
        <v>17</v>
      </c>
      <c r="AD37" s="25" t="s">
        <v>18</v>
      </c>
      <c r="AE37" s="25" t="s">
        <v>20</v>
      </c>
      <c r="AF37" s="25" t="s">
        <v>2</v>
      </c>
      <c r="AG37" s="25">
        <v>2</v>
      </c>
      <c r="AH37" s="4">
        <f>Table3[[#This Row],[Pipe/Tank PS
(barg)]]*Table3[[#This Row],[Pipe DN]]</f>
        <v>1600</v>
      </c>
      <c r="AI37" s="25" t="s">
        <v>37</v>
      </c>
      <c r="AJ37" s="25">
        <v>35</v>
      </c>
      <c r="AK37" s="25">
        <v>90</v>
      </c>
      <c r="AL37" s="25">
        <v>385</v>
      </c>
      <c r="AM37" s="25">
        <v>1.018</v>
      </c>
      <c r="AN37" s="38">
        <v>1.8199999999999999E-5</v>
      </c>
      <c r="AO37" s="25" t="s">
        <v>164</v>
      </c>
      <c r="AP37" s="4">
        <f>IF(Table3[[#This Row],[Connecting port to thermowell]]="1/2 NPTM",25,IF(Table3[[#This Row],[Connecting port to thermowell]]="1/2 NPSM",15,"to be confirmed"))</f>
        <v>25</v>
      </c>
      <c r="AQ37" s="25">
        <v>60</v>
      </c>
      <c r="AR37" s="25">
        <v>65</v>
      </c>
      <c r="AS37" s="25">
        <v>25.4</v>
      </c>
      <c r="AT37" s="25">
        <v>16</v>
      </c>
      <c r="AU37" s="25">
        <v>6.6</v>
      </c>
      <c r="AV37" s="25">
        <v>6.4</v>
      </c>
    </row>
    <row r="38" spans="1:48" x14ac:dyDescent="0.25">
      <c r="A38" s="1">
        <v>34</v>
      </c>
      <c r="B38" s="28" t="s">
        <v>110</v>
      </c>
      <c r="C38" s="25" t="s">
        <v>162</v>
      </c>
      <c r="D38" s="25" t="s">
        <v>293</v>
      </c>
      <c r="E38" s="25" t="s">
        <v>23</v>
      </c>
      <c r="F38" s="43">
        <v>-5.89</v>
      </c>
      <c r="G38" s="41">
        <f>ROUND(Table3[[#This Row],[Estmated absolute elevation (m)]]+13.09,1)</f>
        <v>7.2</v>
      </c>
      <c r="H38" s="25" t="s">
        <v>14</v>
      </c>
      <c r="I38" s="25" t="s">
        <v>356</v>
      </c>
      <c r="J38" s="25" t="s">
        <v>235</v>
      </c>
      <c r="K38" s="25" t="s">
        <v>191</v>
      </c>
      <c r="L38" s="25" t="s">
        <v>285</v>
      </c>
      <c r="M38" s="25" t="s">
        <v>9</v>
      </c>
      <c r="N38" s="25" t="s">
        <v>19</v>
      </c>
      <c r="O38" s="25" t="s">
        <v>353</v>
      </c>
      <c r="P38" s="25" t="s">
        <v>340</v>
      </c>
      <c r="Q38" s="25">
        <v>18</v>
      </c>
      <c r="R38" s="25">
        <v>35</v>
      </c>
      <c r="S38" s="25">
        <v>80</v>
      </c>
      <c r="T38" s="25">
        <v>50</v>
      </c>
      <c r="U38" s="25">
        <v>7.62</v>
      </c>
      <c r="V38" s="25">
        <v>20</v>
      </c>
      <c r="W38" s="25">
        <v>125</v>
      </c>
      <c r="X38" s="25">
        <v>77.92</v>
      </c>
      <c r="Y38" s="25" t="s">
        <v>7</v>
      </c>
      <c r="Z38" s="25" t="s">
        <v>8</v>
      </c>
      <c r="AA38" s="25" t="s">
        <v>9</v>
      </c>
      <c r="AB38" s="25" t="s">
        <v>19</v>
      </c>
      <c r="AC38" s="25" t="s">
        <v>17</v>
      </c>
      <c r="AD38" s="25" t="s">
        <v>18</v>
      </c>
      <c r="AE38" s="25" t="s">
        <v>20</v>
      </c>
      <c r="AF38" s="25" t="s">
        <v>2</v>
      </c>
      <c r="AG38" s="25">
        <v>2</v>
      </c>
      <c r="AH38" s="4">
        <f>Table3[[#This Row],[Pipe/Tank PS
(barg)]]*Table3[[#This Row],[Pipe DN]]</f>
        <v>1600</v>
      </c>
      <c r="AI38" s="25" t="s">
        <v>37</v>
      </c>
      <c r="AJ38" s="25">
        <v>35</v>
      </c>
      <c r="AK38" s="25">
        <v>90</v>
      </c>
      <c r="AL38" s="25">
        <v>385</v>
      </c>
      <c r="AM38" s="25">
        <v>1.018</v>
      </c>
      <c r="AN38" s="38">
        <v>1.8199999999999999E-5</v>
      </c>
      <c r="AO38" s="25" t="s">
        <v>164</v>
      </c>
      <c r="AP38" s="4">
        <f>IF(Table3[[#This Row],[Connecting port to thermowell]]="1/2 NPTM",25,IF(Table3[[#This Row],[Connecting port to thermowell]]="1/2 NPSM",15,"to be confirmed"))</f>
        <v>25</v>
      </c>
      <c r="AQ38" s="25">
        <v>60</v>
      </c>
      <c r="AR38" s="25">
        <v>65</v>
      </c>
      <c r="AS38" s="25">
        <v>25.4</v>
      </c>
      <c r="AT38" s="25">
        <v>16</v>
      </c>
      <c r="AU38" s="25">
        <v>6.6</v>
      </c>
      <c r="AV38" s="25">
        <v>6.4</v>
      </c>
    </row>
    <row r="39" spans="1:48" x14ac:dyDescent="0.25">
      <c r="A39" s="1">
        <v>35</v>
      </c>
      <c r="B39" s="28" t="s">
        <v>111</v>
      </c>
      <c r="C39" s="25" t="s">
        <v>68</v>
      </c>
      <c r="D39" s="25" t="s">
        <v>293</v>
      </c>
      <c r="E39" s="25" t="s">
        <v>23</v>
      </c>
      <c r="F39" s="43">
        <v>-5.89</v>
      </c>
      <c r="G39" s="41">
        <f>ROUND(Table3[[#This Row],[Estmated absolute elevation (m)]]+13.09,1)</f>
        <v>7.2</v>
      </c>
      <c r="H39" s="25" t="s">
        <v>14</v>
      </c>
      <c r="I39" s="25" t="s">
        <v>356</v>
      </c>
      <c r="J39" s="25" t="s">
        <v>235</v>
      </c>
      <c r="K39" s="25" t="s">
        <v>191</v>
      </c>
      <c r="L39" s="25" t="s">
        <v>285</v>
      </c>
      <c r="M39" s="25" t="s">
        <v>9</v>
      </c>
      <c r="N39" s="25" t="s">
        <v>19</v>
      </c>
      <c r="O39" s="25" t="s">
        <v>353</v>
      </c>
      <c r="P39" s="25" t="s">
        <v>340</v>
      </c>
      <c r="Q39" s="25">
        <v>18</v>
      </c>
      <c r="R39" s="25">
        <v>35</v>
      </c>
      <c r="S39" s="25">
        <v>80</v>
      </c>
      <c r="T39" s="25">
        <v>50</v>
      </c>
      <c r="U39" s="25">
        <v>7.62</v>
      </c>
      <c r="V39" s="25">
        <v>20</v>
      </c>
      <c r="W39" s="25">
        <v>125</v>
      </c>
      <c r="X39" s="25">
        <v>77.92</v>
      </c>
      <c r="Y39" s="25" t="s">
        <v>7</v>
      </c>
      <c r="Z39" s="25" t="s">
        <v>8</v>
      </c>
      <c r="AA39" s="25" t="s">
        <v>9</v>
      </c>
      <c r="AB39" s="25" t="s">
        <v>19</v>
      </c>
      <c r="AC39" s="25" t="s">
        <v>17</v>
      </c>
      <c r="AD39" s="25" t="s">
        <v>18</v>
      </c>
      <c r="AE39" s="25" t="s">
        <v>20</v>
      </c>
      <c r="AF39" s="25" t="s">
        <v>2</v>
      </c>
      <c r="AG39" s="25">
        <v>2</v>
      </c>
      <c r="AH39" s="4">
        <f>Table3[[#This Row],[Pipe/Tank PS
(barg)]]*Table3[[#This Row],[Pipe DN]]</f>
        <v>1600</v>
      </c>
      <c r="AI39" s="25" t="s">
        <v>37</v>
      </c>
      <c r="AJ39" s="25">
        <v>35</v>
      </c>
      <c r="AK39" s="25">
        <v>90</v>
      </c>
      <c r="AL39" s="25">
        <v>385</v>
      </c>
      <c r="AM39" s="25">
        <v>1.018</v>
      </c>
      <c r="AN39" s="38">
        <v>1.8199999999999999E-5</v>
      </c>
      <c r="AO39" s="25" t="s">
        <v>164</v>
      </c>
      <c r="AP39" s="4">
        <f>IF(Table3[[#This Row],[Connecting port to thermowell]]="1/2 NPTM",25,IF(Table3[[#This Row],[Connecting port to thermowell]]="1/2 NPSM",15,"to be confirmed"))</f>
        <v>25</v>
      </c>
      <c r="AQ39" s="25">
        <v>60</v>
      </c>
      <c r="AR39" s="25">
        <v>65</v>
      </c>
      <c r="AS39" s="25">
        <v>25.4</v>
      </c>
      <c r="AT39" s="25">
        <v>16</v>
      </c>
      <c r="AU39" s="25">
        <v>6.6</v>
      </c>
      <c r="AV39" s="25">
        <v>6.4</v>
      </c>
    </row>
    <row r="40" spans="1:48" x14ac:dyDescent="0.25">
      <c r="A40" s="1">
        <v>36</v>
      </c>
      <c r="B40" s="30" t="s">
        <v>100</v>
      </c>
      <c r="C40" s="25" t="s">
        <v>44</v>
      </c>
      <c r="D40" s="25" t="s">
        <v>293</v>
      </c>
      <c r="E40" s="25" t="s">
        <v>23</v>
      </c>
      <c r="F40" s="41">
        <v>-5.77</v>
      </c>
      <c r="G40" s="41">
        <f>ROUND(Table3[[#This Row],[Estmated absolute elevation (m)]]+13.09,1)</f>
        <v>7.3</v>
      </c>
      <c r="H40" s="25" t="s">
        <v>13</v>
      </c>
      <c r="I40" s="25" t="s">
        <v>356</v>
      </c>
      <c r="J40" s="25" t="s">
        <v>259</v>
      </c>
      <c r="K40" s="25" t="s">
        <v>312</v>
      </c>
      <c r="L40" s="25" t="s">
        <v>281</v>
      </c>
      <c r="M40" s="25" t="s">
        <v>10</v>
      </c>
      <c r="N40" s="25" t="s">
        <v>19</v>
      </c>
      <c r="O40" s="25" t="s">
        <v>353</v>
      </c>
      <c r="P40" s="25" t="s">
        <v>340</v>
      </c>
      <c r="Q40" s="25">
        <v>0</v>
      </c>
      <c r="R40" s="25">
        <v>35</v>
      </c>
      <c r="S40" s="39">
        <v>80</v>
      </c>
      <c r="T40" s="25">
        <v>50</v>
      </c>
      <c r="U40" s="39">
        <v>7.62</v>
      </c>
      <c r="V40" s="25">
        <v>20</v>
      </c>
      <c r="W40" s="25">
        <v>35</v>
      </c>
      <c r="X40" s="39">
        <v>77.92</v>
      </c>
      <c r="Y40" s="25" t="s">
        <v>7</v>
      </c>
      <c r="Z40" s="39" t="s">
        <v>8</v>
      </c>
      <c r="AA40" s="25" t="s">
        <v>10</v>
      </c>
      <c r="AB40" s="25" t="s">
        <v>38</v>
      </c>
      <c r="AC40" s="25" t="s">
        <v>17</v>
      </c>
      <c r="AD40" s="25" t="s">
        <v>18</v>
      </c>
      <c r="AE40" s="25" t="s">
        <v>2</v>
      </c>
      <c r="AF40" s="25" t="s">
        <v>2</v>
      </c>
      <c r="AG40" s="25">
        <v>2</v>
      </c>
      <c r="AH40" s="4">
        <f>Table3[[#This Row],[Pipe/Tank PS
(barg)]]*Table3[[#This Row],[Pipe DN]]</f>
        <v>1600</v>
      </c>
      <c r="AI40" s="25" t="s">
        <v>34</v>
      </c>
      <c r="AJ40" s="25">
        <v>35</v>
      </c>
      <c r="AK40" s="25">
        <v>600</v>
      </c>
      <c r="AL40" s="25">
        <v>25</v>
      </c>
      <c r="AM40" s="25">
        <v>1000</v>
      </c>
      <c r="AN40" s="38">
        <v>1.31E-3</v>
      </c>
      <c r="AO40" s="25" t="s">
        <v>164</v>
      </c>
      <c r="AP40" s="4">
        <f>IF(Table3[[#This Row],[Connecting port to thermowell]]="1/2 NPTM",25,IF(Table3[[#This Row],[Connecting port to thermowell]]="1/2 NPSM",15,"to be confirmed"))</f>
        <v>25</v>
      </c>
      <c r="AQ40" s="25">
        <v>60</v>
      </c>
      <c r="AR40" s="25">
        <v>65</v>
      </c>
      <c r="AS40" s="25">
        <v>25.4</v>
      </c>
      <c r="AT40" s="25">
        <v>16</v>
      </c>
      <c r="AU40" s="25">
        <v>6.6</v>
      </c>
      <c r="AV40" s="25">
        <v>6.4</v>
      </c>
    </row>
    <row r="41" spans="1:48" x14ac:dyDescent="0.25">
      <c r="A41" s="1">
        <v>37</v>
      </c>
      <c r="B41" s="37" t="s">
        <v>148</v>
      </c>
      <c r="C41" s="25" t="s">
        <v>45</v>
      </c>
      <c r="D41" s="25" t="s">
        <v>292</v>
      </c>
      <c r="E41" s="25" t="s">
        <v>23</v>
      </c>
      <c r="F41" s="41">
        <f>-13.09+0.75+0.9+0.95+0.85+0.5+0.7+0.63+1+0.97</f>
        <v>-5.8400000000000016</v>
      </c>
      <c r="G41" s="41">
        <f>ROUND(Table3[[#This Row],[Estmated absolute elevation (m)]]+13.09,1)</f>
        <v>7.3</v>
      </c>
      <c r="H41" s="25" t="s">
        <v>208</v>
      </c>
      <c r="I41" s="25" t="s">
        <v>355</v>
      </c>
      <c r="J41" s="25" t="s">
        <v>213</v>
      </c>
      <c r="K41" s="25" t="s">
        <v>177</v>
      </c>
      <c r="L41" s="25" t="s">
        <v>282</v>
      </c>
      <c r="M41" s="25" t="s">
        <v>10</v>
      </c>
      <c r="N41" s="25" t="s">
        <v>19</v>
      </c>
      <c r="O41" s="25" t="s">
        <v>353</v>
      </c>
      <c r="P41" s="25" t="s">
        <v>339</v>
      </c>
      <c r="Q41" s="25">
        <v>6</v>
      </c>
      <c r="R41" s="25">
        <v>100</v>
      </c>
      <c r="S41" s="25" t="s">
        <v>2</v>
      </c>
      <c r="T41" s="25">
        <v>50</v>
      </c>
      <c r="U41" s="25">
        <v>65</v>
      </c>
      <c r="V41" s="25">
        <v>15</v>
      </c>
      <c r="W41" s="25">
        <v>125</v>
      </c>
      <c r="X41" s="25" t="s">
        <v>2</v>
      </c>
      <c r="Y41" s="25" t="s">
        <v>2</v>
      </c>
      <c r="Z41" s="25" t="s">
        <v>2</v>
      </c>
      <c r="AA41" s="25" t="s">
        <v>9</v>
      </c>
      <c r="AB41" s="25" t="s">
        <v>19</v>
      </c>
      <c r="AC41" s="25" t="s">
        <v>325</v>
      </c>
      <c r="AD41" s="25" t="s">
        <v>2</v>
      </c>
      <c r="AE41" s="25" t="s">
        <v>326</v>
      </c>
      <c r="AF41" s="25" t="s">
        <v>26</v>
      </c>
      <c r="AG41" s="25">
        <v>1</v>
      </c>
      <c r="AH41" s="4" t="s">
        <v>2</v>
      </c>
      <c r="AI41" s="25" t="s">
        <v>288</v>
      </c>
      <c r="AJ41" s="25" t="s">
        <v>352</v>
      </c>
      <c r="AK41" s="25" t="s">
        <v>352</v>
      </c>
      <c r="AL41" s="25" t="s">
        <v>352</v>
      </c>
      <c r="AM41" s="25" t="s">
        <v>352</v>
      </c>
      <c r="AN41" s="25" t="s">
        <v>352</v>
      </c>
      <c r="AO41" s="25" t="s">
        <v>164</v>
      </c>
      <c r="AP41" s="4">
        <f>IF(Table3[[#This Row],[Connecting port to thermowell]]="1/2 NPTM",25,IF(Table3[[#This Row],[Connecting port to thermowell]]="1/2 NPSM",15,"to be confirmed"))</f>
        <v>15</v>
      </c>
      <c r="AQ41" s="25">
        <v>170</v>
      </c>
      <c r="AR41" s="25">
        <v>200</v>
      </c>
      <c r="AS41" s="25">
        <v>42.2</v>
      </c>
      <c r="AT41" s="25">
        <v>26.5</v>
      </c>
      <c r="AU41" s="25">
        <v>6.5</v>
      </c>
      <c r="AV41" s="25">
        <v>6.4</v>
      </c>
    </row>
    <row r="42" spans="1:48" x14ac:dyDescent="0.25">
      <c r="A42" s="1">
        <v>38</v>
      </c>
      <c r="B42" s="37" t="s">
        <v>149</v>
      </c>
      <c r="C42" s="25" t="s">
        <v>46</v>
      </c>
      <c r="D42" s="25" t="s">
        <v>292</v>
      </c>
      <c r="E42" s="25" t="s">
        <v>23</v>
      </c>
      <c r="F42" s="41">
        <f>-13.09+0.75+0.9+0.95+0.85+0.5+0.7+0.63+1+0.97</f>
        <v>-5.8400000000000016</v>
      </c>
      <c r="G42" s="41">
        <f>ROUND(Table3[[#This Row],[Estmated absolute elevation (m)]]+13.09,1)</f>
        <v>7.3</v>
      </c>
      <c r="H42" s="25" t="s">
        <v>208</v>
      </c>
      <c r="I42" s="25" t="s">
        <v>355</v>
      </c>
      <c r="J42" s="25" t="s">
        <v>214</v>
      </c>
      <c r="K42" s="25" t="s">
        <v>177</v>
      </c>
      <c r="L42" s="25" t="s">
        <v>282</v>
      </c>
      <c r="M42" s="25" t="s">
        <v>10</v>
      </c>
      <c r="N42" s="25" t="s">
        <v>19</v>
      </c>
      <c r="O42" s="25" t="s">
        <v>353</v>
      </c>
      <c r="P42" s="25" t="s">
        <v>339</v>
      </c>
      <c r="Q42" s="25">
        <v>6</v>
      </c>
      <c r="R42" s="25">
        <v>100</v>
      </c>
      <c r="S42" s="25" t="s">
        <v>2</v>
      </c>
      <c r="T42" s="25">
        <v>50</v>
      </c>
      <c r="U42" s="25">
        <v>65</v>
      </c>
      <c r="V42" s="25">
        <v>15</v>
      </c>
      <c r="W42" s="25">
        <v>125</v>
      </c>
      <c r="X42" s="25" t="s">
        <v>2</v>
      </c>
      <c r="Y42" s="25" t="s">
        <v>2</v>
      </c>
      <c r="Z42" s="25" t="s">
        <v>2</v>
      </c>
      <c r="AA42" s="25" t="s">
        <v>9</v>
      </c>
      <c r="AB42" s="25" t="s">
        <v>19</v>
      </c>
      <c r="AC42" s="25" t="s">
        <v>325</v>
      </c>
      <c r="AD42" s="25" t="s">
        <v>2</v>
      </c>
      <c r="AE42" s="25" t="s">
        <v>326</v>
      </c>
      <c r="AF42" s="25" t="s">
        <v>26</v>
      </c>
      <c r="AG42" s="25">
        <v>1</v>
      </c>
      <c r="AH42" s="4" t="s">
        <v>2</v>
      </c>
      <c r="AI42" s="25" t="s">
        <v>288</v>
      </c>
      <c r="AJ42" s="25" t="s">
        <v>352</v>
      </c>
      <c r="AK42" s="25" t="s">
        <v>352</v>
      </c>
      <c r="AL42" s="25" t="s">
        <v>352</v>
      </c>
      <c r="AM42" s="25" t="s">
        <v>352</v>
      </c>
      <c r="AN42" s="25" t="s">
        <v>352</v>
      </c>
      <c r="AO42" s="25" t="s">
        <v>164</v>
      </c>
      <c r="AP42" s="4">
        <f>IF(Table3[[#This Row],[Connecting port to thermowell]]="1/2 NPTM",25,IF(Table3[[#This Row],[Connecting port to thermowell]]="1/2 NPSM",15,"to be confirmed"))</f>
        <v>15</v>
      </c>
      <c r="AQ42" s="25">
        <v>170</v>
      </c>
      <c r="AR42" s="25">
        <v>200</v>
      </c>
      <c r="AS42" s="25">
        <v>42.2</v>
      </c>
      <c r="AT42" s="25">
        <v>26.5</v>
      </c>
      <c r="AU42" s="25">
        <v>6.5</v>
      </c>
      <c r="AV42" s="25">
        <v>6.4</v>
      </c>
    </row>
    <row r="43" spans="1:48" x14ac:dyDescent="0.25">
      <c r="A43" s="1">
        <v>39</v>
      </c>
      <c r="B43" s="37" t="s">
        <v>150</v>
      </c>
      <c r="C43" s="25" t="s">
        <v>47</v>
      </c>
      <c r="D43" s="25" t="s">
        <v>292</v>
      </c>
      <c r="E43" s="25" t="s">
        <v>23</v>
      </c>
      <c r="F43" s="41">
        <f>-13.09+0.75+0.9+0.95+0.85+0.5+0.7+0.63+1+0.97</f>
        <v>-5.8400000000000016</v>
      </c>
      <c r="G43" s="41">
        <f>ROUND(Table3[[#This Row],[Estmated absolute elevation (m)]]+13.09,1)</f>
        <v>7.3</v>
      </c>
      <c r="H43" s="25" t="s">
        <v>217</v>
      </c>
      <c r="I43" s="25" t="s">
        <v>355</v>
      </c>
      <c r="J43" s="25" t="s">
        <v>220</v>
      </c>
      <c r="K43" s="25" t="s">
        <v>178</v>
      </c>
      <c r="L43" s="25" t="s">
        <v>282</v>
      </c>
      <c r="M43" s="25" t="s">
        <v>10</v>
      </c>
      <c r="N43" s="25" t="s">
        <v>19</v>
      </c>
      <c r="O43" s="25" t="s">
        <v>353</v>
      </c>
      <c r="P43" s="25" t="s">
        <v>339</v>
      </c>
      <c r="Q43" s="25">
        <v>6</v>
      </c>
      <c r="R43" s="25">
        <v>100</v>
      </c>
      <c r="S43" s="25" t="s">
        <v>2</v>
      </c>
      <c r="T43" s="25">
        <v>50</v>
      </c>
      <c r="U43" s="25">
        <v>65</v>
      </c>
      <c r="V43" s="25">
        <v>15</v>
      </c>
      <c r="W43" s="25">
        <v>125</v>
      </c>
      <c r="X43" s="25" t="s">
        <v>2</v>
      </c>
      <c r="Y43" s="25" t="s">
        <v>2</v>
      </c>
      <c r="Z43" s="25" t="s">
        <v>2</v>
      </c>
      <c r="AA43" s="25" t="s">
        <v>9</v>
      </c>
      <c r="AB43" s="25" t="s">
        <v>19</v>
      </c>
      <c r="AC43" s="25" t="s">
        <v>325</v>
      </c>
      <c r="AD43" s="25" t="s">
        <v>2</v>
      </c>
      <c r="AE43" s="25" t="s">
        <v>326</v>
      </c>
      <c r="AF43" s="25" t="s">
        <v>26</v>
      </c>
      <c r="AG43" s="25">
        <v>1</v>
      </c>
      <c r="AH43" s="4" t="s">
        <v>2</v>
      </c>
      <c r="AI43" s="25" t="s">
        <v>288</v>
      </c>
      <c r="AJ43" s="25" t="s">
        <v>352</v>
      </c>
      <c r="AK43" s="25" t="s">
        <v>352</v>
      </c>
      <c r="AL43" s="25" t="s">
        <v>352</v>
      </c>
      <c r="AM43" s="25" t="s">
        <v>352</v>
      </c>
      <c r="AN43" s="25" t="s">
        <v>352</v>
      </c>
      <c r="AO43" s="25" t="s">
        <v>164</v>
      </c>
      <c r="AP43" s="4">
        <f>IF(Table3[[#This Row],[Connecting port to thermowell]]="1/2 NPTM",25,IF(Table3[[#This Row],[Connecting port to thermowell]]="1/2 NPSM",15,"to be confirmed"))</f>
        <v>15</v>
      </c>
      <c r="AQ43" s="25">
        <v>170</v>
      </c>
      <c r="AR43" s="25">
        <v>200</v>
      </c>
      <c r="AS43" s="25">
        <v>42.2</v>
      </c>
      <c r="AT43" s="25">
        <v>26.5</v>
      </c>
      <c r="AU43" s="25">
        <v>6.5</v>
      </c>
      <c r="AV43" s="25">
        <v>6.4</v>
      </c>
    </row>
    <row r="44" spans="1:48" x14ac:dyDescent="0.25">
      <c r="A44" s="1">
        <v>40</v>
      </c>
      <c r="B44" s="37" t="s">
        <v>151</v>
      </c>
      <c r="C44" s="25" t="s">
        <v>48</v>
      </c>
      <c r="D44" s="25" t="s">
        <v>292</v>
      </c>
      <c r="E44" s="25" t="s">
        <v>23</v>
      </c>
      <c r="F44" s="41">
        <f>-13.09+0.75+0.9+0.95+0.85+0.5+0.7+0.63+1+0.97</f>
        <v>-5.8400000000000016</v>
      </c>
      <c r="G44" s="41">
        <f>ROUND(Table3[[#This Row],[Estmated absolute elevation (m)]]+13.09,1)</f>
        <v>7.3</v>
      </c>
      <c r="H44" s="25" t="s">
        <v>217</v>
      </c>
      <c r="I44" s="25" t="s">
        <v>355</v>
      </c>
      <c r="J44" s="25" t="s">
        <v>221</v>
      </c>
      <c r="K44" s="25" t="s">
        <v>178</v>
      </c>
      <c r="L44" s="25" t="s">
        <v>282</v>
      </c>
      <c r="M44" s="25" t="s">
        <v>10</v>
      </c>
      <c r="N44" s="25" t="s">
        <v>19</v>
      </c>
      <c r="O44" s="25" t="s">
        <v>353</v>
      </c>
      <c r="P44" s="25" t="s">
        <v>339</v>
      </c>
      <c r="Q44" s="25">
        <v>6</v>
      </c>
      <c r="R44" s="25">
        <v>100</v>
      </c>
      <c r="S44" s="25" t="s">
        <v>2</v>
      </c>
      <c r="T44" s="25">
        <v>50</v>
      </c>
      <c r="U44" s="25">
        <v>65</v>
      </c>
      <c r="V44" s="25">
        <v>15</v>
      </c>
      <c r="W44" s="25">
        <v>125</v>
      </c>
      <c r="X44" s="25" t="s">
        <v>2</v>
      </c>
      <c r="Y44" s="25" t="s">
        <v>2</v>
      </c>
      <c r="Z44" s="25" t="s">
        <v>2</v>
      </c>
      <c r="AA44" s="25" t="s">
        <v>9</v>
      </c>
      <c r="AB44" s="25" t="s">
        <v>19</v>
      </c>
      <c r="AC44" s="25" t="s">
        <v>325</v>
      </c>
      <c r="AD44" s="25" t="s">
        <v>2</v>
      </c>
      <c r="AE44" s="25" t="s">
        <v>326</v>
      </c>
      <c r="AF44" s="25" t="s">
        <v>26</v>
      </c>
      <c r="AG44" s="25">
        <v>1</v>
      </c>
      <c r="AH44" s="4" t="s">
        <v>2</v>
      </c>
      <c r="AI44" s="25" t="s">
        <v>288</v>
      </c>
      <c r="AJ44" s="25" t="s">
        <v>352</v>
      </c>
      <c r="AK44" s="25" t="s">
        <v>352</v>
      </c>
      <c r="AL44" s="25" t="s">
        <v>352</v>
      </c>
      <c r="AM44" s="25" t="s">
        <v>352</v>
      </c>
      <c r="AN44" s="25" t="s">
        <v>352</v>
      </c>
      <c r="AO44" s="25" t="s">
        <v>164</v>
      </c>
      <c r="AP44" s="4">
        <f>IF(Table3[[#This Row],[Connecting port to thermowell]]="1/2 NPTM",25,IF(Table3[[#This Row],[Connecting port to thermowell]]="1/2 NPSM",15,"to be confirmed"))</f>
        <v>15</v>
      </c>
      <c r="AQ44" s="25">
        <v>170</v>
      </c>
      <c r="AR44" s="25">
        <v>200</v>
      </c>
      <c r="AS44" s="25">
        <v>42.2</v>
      </c>
      <c r="AT44" s="25">
        <v>26.5</v>
      </c>
      <c r="AU44" s="25">
        <v>6.5</v>
      </c>
      <c r="AV44" s="25">
        <v>6.4</v>
      </c>
    </row>
    <row r="45" spans="1:48" x14ac:dyDescent="0.25">
      <c r="A45" s="1">
        <v>41</v>
      </c>
      <c r="B45" s="37" t="s">
        <v>194</v>
      </c>
      <c r="C45" s="25" t="s">
        <v>62</v>
      </c>
      <c r="D45" s="25" t="s">
        <v>292</v>
      </c>
      <c r="E45" s="25" t="s">
        <v>23</v>
      </c>
      <c r="F45" s="41">
        <f>-13.09+0.75+0.9+0.95+0.85+0.5+0.7+0.63+1+0.97</f>
        <v>-5.8400000000000016</v>
      </c>
      <c r="G45" s="41">
        <f>ROUND(Table3[[#This Row],[Estmated absolute elevation (m)]]+13.09,1)</f>
        <v>7.3</v>
      </c>
      <c r="H45" s="25" t="s">
        <v>208</v>
      </c>
      <c r="I45" s="25" t="s">
        <v>355</v>
      </c>
      <c r="J45" s="25" t="s">
        <v>215</v>
      </c>
      <c r="K45" s="25" t="s">
        <v>177</v>
      </c>
      <c r="L45" s="25" t="s">
        <v>282</v>
      </c>
      <c r="M45" s="25" t="s">
        <v>10</v>
      </c>
      <c r="N45" s="25" t="s">
        <v>19</v>
      </c>
      <c r="O45" s="25" t="s">
        <v>353</v>
      </c>
      <c r="P45" s="25" t="s">
        <v>339</v>
      </c>
      <c r="Q45" s="25">
        <v>6</v>
      </c>
      <c r="R45" s="25">
        <v>100</v>
      </c>
      <c r="S45" s="25" t="s">
        <v>2</v>
      </c>
      <c r="T45" s="25">
        <v>50</v>
      </c>
      <c r="U45" s="25">
        <v>65</v>
      </c>
      <c r="V45" s="25">
        <v>15</v>
      </c>
      <c r="W45" s="25">
        <v>125</v>
      </c>
      <c r="X45" s="25" t="s">
        <v>2</v>
      </c>
      <c r="Y45" s="25" t="s">
        <v>2</v>
      </c>
      <c r="Z45" s="25" t="s">
        <v>2</v>
      </c>
      <c r="AA45" s="25" t="s">
        <v>9</v>
      </c>
      <c r="AB45" s="25" t="s">
        <v>19</v>
      </c>
      <c r="AC45" s="25" t="s">
        <v>325</v>
      </c>
      <c r="AD45" s="25" t="s">
        <v>2</v>
      </c>
      <c r="AE45" s="25" t="s">
        <v>326</v>
      </c>
      <c r="AF45" s="25" t="s">
        <v>26</v>
      </c>
      <c r="AG45" s="25">
        <v>1</v>
      </c>
      <c r="AH45" s="4" t="s">
        <v>2</v>
      </c>
      <c r="AI45" s="25" t="s">
        <v>288</v>
      </c>
      <c r="AJ45" s="25" t="s">
        <v>352</v>
      </c>
      <c r="AK45" s="25" t="s">
        <v>352</v>
      </c>
      <c r="AL45" s="25" t="s">
        <v>352</v>
      </c>
      <c r="AM45" s="25" t="s">
        <v>352</v>
      </c>
      <c r="AN45" s="25" t="s">
        <v>352</v>
      </c>
      <c r="AO45" s="25" t="s">
        <v>164</v>
      </c>
      <c r="AP45" s="4">
        <f>IF(Table3[[#This Row],[Connecting port to thermowell]]="1/2 NPTM",25,IF(Table3[[#This Row],[Connecting port to thermowell]]="1/2 NPSM",15,"to be confirmed"))</f>
        <v>15</v>
      </c>
      <c r="AQ45" s="25">
        <v>170</v>
      </c>
      <c r="AR45" s="25">
        <v>200</v>
      </c>
      <c r="AS45" s="25">
        <v>42.2</v>
      </c>
      <c r="AT45" s="25">
        <v>26.5</v>
      </c>
      <c r="AU45" s="25">
        <v>6.5</v>
      </c>
      <c r="AV45" s="25">
        <v>6.4</v>
      </c>
    </row>
    <row r="46" spans="1:48" x14ac:dyDescent="0.25">
      <c r="A46" s="1">
        <v>42</v>
      </c>
      <c r="B46" s="37" t="s">
        <v>156</v>
      </c>
      <c r="C46" s="25" t="s">
        <v>63</v>
      </c>
      <c r="D46" s="25" t="s">
        <v>292</v>
      </c>
      <c r="E46" s="25" t="s">
        <v>23</v>
      </c>
      <c r="F46" s="41">
        <f>-13.09+0.75+0.9+0.95+0.85+0.5+0.7+0.63+1+0.97</f>
        <v>-5.8400000000000016</v>
      </c>
      <c r="G46" s="41">
        <f>ROUND(Table3[[#This Row],[Estmated absolute elevation (m)]]+13.09,1)</f>
        <v>7.3</v>
      </c>
      <c r="H46" s="25" t="s">
        <v>208</v>
      </c>
      <c r="I46" s="25" t="s">
        <v>355</v>
      </c>
      <c r="J46" s="25" t="s">
        <v>216</v>
      </c>
      <c r="K46" s="25" t="s">
        <v>177</v>
      </c>
      <c r="L46" s="25" t="s">
        <v>282</v>
      </c>
      <c r="M46" s="25" t="s">
        <v>10</v>
      </c>
      <c r="N46" s="25" t="s">
        <v>19</v>
      </c>
      <c r="O46" s="25" t="s">
        <v>353</v>
      </c>
      <c r="P46" s="25" t="s">
        <v>339</v>
      </c>
      <c r="Q46" s="25">
        <v>6</v>
      </c>
      <c r="R46" s="25">
        <v>100</v>
      </c>
      <c r="S46" s="25" t="s">
        <v>2</v>
      </c>
      <c r="T46" s="25">
        <v>50</v>
      </c>
      <c r="U46" s="25">
        <v>65</v>
      </c>
      <c r="V46" s="25">
        <v>15</v>
      </c>
      <c r="W46" s="25">
        <v>125</v>
      </c>
      <c r="X46" s="25" t="s">
        <v>2</v>
      </c>
      <c r="Y46" s="25" t="s">
        <v>2</v>
      </c>
      <c r="Z46" s="25" t="s">
        <v>2</v>
      </c>
      <c r="AA46" s="25" t="s">
        <v>9</v>
      </c>
      <c r="AB46" s="25" t="s">
        <v>19</v>
      </c>
      <c r="AC46" s="25" t="s">
        <v>325</v>
      </c>
      <c r="AD46" s="25" t="s">
        <v>2</v>
      </c>
      <c r="AE46" s="25" t="s">
        <v>326</v>
      </c>
      <c r="AF46" s="25" t="s">
        <v>26</v>
      </c>
      <c r="AG46" s="25">
        <v>1</v>
      </c>
      <c r="AH46" s="4" t="s">
        <v>2</v>
      </c>
      <c r="AI46" s="25" t="s">
        <v>288</v>
      </c>
      <c r="AJ46" s="25" t="s">
        <v>352</v>
      </c>
      <c r="AK46" s="25" t="s">
        <v>352</v>
      </c>
      <c r="AL46" s="25" t="s">
        <v>352</v>
      </c>
      <c r="AM46" s="25" t="s">
        <v>352</v>
      </c>
      <c r="AN46" s="25" t="s">
        <v>352</v>
      </c>
      <c r="AO46" s="25" t="s">
        <v>164</v>
      </c>
      <c r="AP46" s="4">
        <f>IF(Table3[[#This Row],[Connecting port to thermowell]]="1/2 NPTM",25,IF(Table3[[#This Row],[Connecting port to thermowell]]="1/2 NPSM",15,"to be confirmed"))</f>
        <v>15</v>
      </c>
      <c r="AQ46" s="25">
        <v>170</v>
      </c>
      <c r="AR46" s="25">
        <v>200</v>
      </c>
      <c r="AS46" s="25">
        <v>42.2</v>
      </c>
      <c r="AT46" s="25">
        <v>26.5</v>
      </c>
      <c r="AU46" s="25">
        <v>6.5</v>
      </c>
      <c r="AV46" s="25">
        <v>6.4</v>
      </c>
    </row>
    <row r="47" spans="1:48" x14ac:dyDescent="0.25">
      <c r="A47" s="1">
        <v>43</v>
      </c>
      <c r="B47" s="37" t="s">
        <v>157</v>
      </c>
      <c r="C47" s="25" t="s">
        <v>64</v>
      </c>
      <c r="D47" s="25" t="s">
        <v>292</v>
      </c>
      <c r="E47" s="25" t="s">
        <v>23</v>
      </c>
      <c r="F47" s="41">
        <f>-13.09+0.75+0.9+0.95+0.85+0.5+0.7+0.63+1+0.97</f>
        <v>-5.8400000000000016</v>
      </c>
      <c r="G47" s="41">
        <f>ROUND(Table3[[#This Row],[Estmated absolute elevation (m)]]+13.09,1)</f>
        <v>7.3</v>
      </c>
      <c r="H47" s="25" t="s">
        <v>217</v>
      </c>
      <c r="I47" s="25" t="s">
        <v>355</v>
      </c>
      <c r="J47" s="25" t="s">
        <v>222</v>
      </c>
      <c r="K47" s="25" t="s">
        <v>178</v>
      </c>
      <c r="L47" s="25" t="s">
        <v>282</v>
      </c>
      <c r="M47" s="25" t="s">
        <v>10</v>
      </c>
      <c r="N47" s="25" t="s">
        <v>19</v>
      </c>
      <c r="O47" s="25" t="s">
        <v>353</v>
      </c>
      <c r="P47" s="25" t="s">
        <v>339</v>
      </c>
      <c r="Q47" s="25">
        <v>6</v>
      </c>
      <c r="R47" s="25">
        <v>100</v>
      </c>
      <c r="S47" s="25" t="s">
        <v>2</v>
      </c>
      <c r="T47" s="25">
        <v>50</v>
      </c>
      <c r="U47" s="25">
        <v>65</v>
      </c>
      <c r="V47" s="25">
        <v>15</v>
      </c>
      <c r="W47" s="25">
        <v>125</v>
      </c>
      <c r="X47" s="25" t="s">
        <v>2</v>
      </c>
      <c r="Y47" s="25" t="s">
        <v>2</v>
      </c>
      <c r="Z47" s="25" t="s">
        <v>2</v>
      </c>
      <c r="AA47" s="25" t="s">
        <v>9</v>
      </c>
      <c r="AB47" s="25" t="s">
        <v>19</v>
      </c>
      <c r="AC47" s="25" t="s">
        <v>325</v>
      </c>
      <c r="AD47" s="25" t="s">
        <v>2</v>
      </c>
      <c r="AE47" s="25" t="s">
        <v>326</v>
      </c>
      <c r="AF47" s="25" t="s">
        <v>26</v>
      </c>
      <c r="AG47" s="25">
        <v>1</v>
      </c>
      <c r="AH47" s="4" t="s">
        <v>2</v>
      </c>
      <c r="AI47" s="25" t="s">
        <v>288</v>
      </c>
      <c r="AJ47" s="25" t="s">
        <v>352</v>
      </c>
      <c r="AK47" s="25" t="s">
        <v>352</v>
      </c>
      <c r="AL47" s="25" t="s">
        <v>352</v>
      </c>
      <c r="AM47" s="25" t="s">
        <v>352</v>
      </c>
      <c r="AN47" s="25" t="s">
        <v>352</v>
      </c>
      <c r="AO47" s="25" t="s">
        <v>164</v>
      </c>
      <c r="AP47" s="4">
        <f>IF(Table3[[#This Row],[Connecting port to thermowell]]="1/2 NPTM",25,IF(Table3[[#This Row],[Connecting port to thermowell]]="1/2 NPSM",15,"to be confirmed"))</f>
        <v>15</v>
      </c>
      <c r="AQ47" s="25">
        <v>170</v>
      </c>
      <c r="AR47" s="25">
        <v>200</v>
      </c>
      <c r="AS47" s="25">
        <v>42.2</v>
      </c>
      <c r="AT47" s="25">
        <v>26.5</v>
      </c>
      <c r="AU47" s="25">
        <v>6.5</v>
      </c>
      <c r="AV47" s="25">
        <v>6.4</v>
      </c>
    </row>
    <row r="48" spans="1:48" x14ac:dyDescent="0.25">
      <c r="A48" s="1">
        <v>44</v>
      </c>
      <c r="B48" s="37" t="s">
        <v>158</v>
      </c>
      <c r="C48" s="25" t="s">
        <v>65</v>
      </c>
      <c r="D48" s="25" t="s">
        <v>292</v>
      </c>
      <c r="E48" s="25" t="s">
        <v>23</v>
      </c>
      <c r="F48" s="41">
        <f>-13.09+0.75+0.9+0.95+0.85+0.5+0.7+0.63+1+0.97</f>
        <v>-5.8400000000000016</v>
      </c>
      <c r="G48" s="41">
        <f>ROUND(Table3[[#This Row],[Estmated absolute elevation (m)]]+13.09,1)</f>
        <v>7.3</v>
      </c>
      <c r="H48" s="25" t="s">
        <v>217</v>
      </c>
      <c r="I48" s="25" t="s">
        <v>355</v>
      </c>
      <c r="J48" s="25" t="s">
        <v>223</v>
      </c>
      <c r="K48" s="25" t="s">
        <v>178</v>
      </c>
      <c r="L48" s="25" t="s">
        <v>282</v>
      </c>
      <c r="M48" s="25" t="s">
        <v>10</v>
      </c>
      <c r="N48" s="25" t="s">
        <v>19</v>
      </c>
      <c r="O48" s="25" t="s">
        <v>353</v>
      </c>
      <c r="P48" s="25" t="s">
        <v>339</v>
      </c>
      <c r="Q48" s="25">
        <v>6</v>
      </c>
      <c r="R48" s="25">
        <v>100</v>
      </c>
      <c r="S48" s="25" t="s">
        <v>2</v>
      </c>
      <c r="T48" s="25">
        <v>50</v>
      </c>
      <c r="U48" s="25">
        <v>65</v>
      </c>
      <c r="V48" s="25">
        <v>15</v>
      </c>
      <c r="W48" s="25">
        <v>125</v>
      </c>
      <c r="X48" s="25" t="s">
        <v>2</v>
      </c>
      <c r="Y48" s="25" t="s">
        <v>2</v>
      </c>
      <c r="Z48" s="25" t="s">
        <v>2</v>
      </c>
      <c r="AA48" s="25" t="s">
        <v>9</v>
      </c>
      <c r="AB48" s="25" t="s">
        <v>19</v>
      </c>
      <c r="AC48" s="25" t="s">
        <v>325</v>
      </c>
      <c r="AD48" s="25" t="s">
        <v>2</v>
      </c>
      <c r="AE48" s="25" t="s">
        <v>326</v>
      </c>
      <c r="AF48" s="25" t="s">
        <v>26</v>
      </c>
      <c r="AG48" s="25">
        <v>1</v>
      </c>
      <c r="AH48" s="4" t="s">
        <v>2</v>
      </c>
      <c r="AI48" s="25" t="s">
        <v>288</v>
      </c>
      <c r="AJ48" s="25" t="s">
        <v>352</v>
      </c>
      <c r="AK48" s="25" t="s">
        <v>352</v>
      </c>
      <c r="AL48" s="25" t="s">
        <v>352</v>
      </c>
      <c r="AM48" s="25" t="s">
        <v>352</v>
      </c>
      <c r="AN48" s="25" t="s">
        <v>352</v>
      </c>
      <c r="AO48" s="25" t="s">
        <v>164</v>
      </c>
      <c r="AP48" s="4">
        <f>IF(Table3[[#This Row],[Connecting port to thermowell]]="1/2 NPTM",25,IF(Table3[[#This Row],[Connecting port to thermowell]]="1/2 NPSM",15,"to be confirmed"))</f>
        <v>15</v>
      </c>
      <c r="AQ48" s="25">
        <v>170</v>
      </c>
      <c r="AR48" s="25">
        <v>200</v>
      </c>
      <c r="AS48" s="25">
        <v>42.2</v>
      </c>
      <c r="AT48" s="25">
        <v>26.5</v>
      </c>
      <c r="AU48" s="25">
        <v>6.5</v>
      </c>
      <c r="AV48" s="25">
        <v>6.4</v>
      </c>
    </row>
    <row r="49" spans="1:48" x14ac:dyDescent="0.25">
      <c r="A49" s="1">
        <v>45</v>
      </c>
      <c r="B49" s="37" t="s">
        <v>128</v>
      </c>
      <c r="C49" s="25" t="s">
        <v>80</v>
      </c>
      <c r="D49" s="25" t="s">
        <v>292</v>
      </c>
      <c r="E49" s="25" t="s">
        <v>23</v>
      </c>
      <c r="F49" s="41">
        <f>-13.09+0.75+0.9+0.95+0.85+0.5+0.7+0.63+1+0.97</f>
        <v>-5.8400000000000016</v>
      </c>
      <c r="G49" s="41">
        <f>ROUND(Table3[[#This Row],[Estmated absolute elevation (m)]]+13.09,1)</f>
        <v>7.3</v>
      </c>
      <c r="H49" s="25" t="s">
        <v>208</v>
      </c>
      <c r="I49" s="25" t="s">
        <v>355</v>
      </c>
      <c r="J49" s="25" t="s">
        <v>211</v>
      </c>
      <c r="K49" s="25" t="s">
        <v>177</v>
      </c>
      <c r="L49" s="25" t="s">
        <v>282</v>
      </c>
      <c r="M49" s="25" t="s">
        <v>175</v>
      </c>
      <c r="N49" s="25" t="s">
        <v>38</v>
      </c>
      <c r="O49" s="25" t="s">
        <v>353</v>
      </c>
      <c r="P49" s="25" t="s">
        <v>339</v>
      </c>
      <c r="Q49" s="25">
        <v>6</v>
      </c>
      <c r="R49" s="25">
        <v>100</v>
      </c>
      <c r="S49" s="25" t="s">
        <v>2</v>
      </c>
      <c r="T49" s="25">
        <v>50</v>
      </c>
      <c r="U49" s="25">
        <v>65</v>
      </c>
      <c r="V49" s="25">
        <v>15</v>
      </c>
      <c r="W49" s="25">
        <v>125</v>
      </c>
      <c r="X49" s="25" t="s">
        <v>2</v>
      </c>
      <c r="Y49" s="25" t="s">
        <v>2</v>
      </c>
      <c r="Z49" s="25" t="s">
        <v>2</v>
      </c>
      <c r="AA49" s="25" t="s">
        <v>9</v>
      </c>
      <c r="AB49" s="25" t="s">
        <v>19</v>
      </c>
      <c r="AC49" s="25" t="s">
        <v>325</v>
      </c>
      <c r="AD49" s="25" t="s">
        <v>2</v>
      </c>
      <c r="AE49" s="25" t="s">
        <v>326</v>
      </c>
      <c r="AF49" s="25" t="s">
        <v>26</v>
      </c>
      <c r="AG49" s="25">
        <v>1</v>
      </c>
      <c r="AH49" s="4" t="s">
        <v>2</v>
      </c>
      <c r="AI49" s="25" t="s">
        <v>288</v>
      </c>
      <c r="AJ49" s="25" t="s">
        <v>352</v>
      </c>
      <c r="AK49" s="25" t="s">
        <v>352</v>
      </c>
      <c r="AL49" s="25" t="s">
        <v>352</v>
      </c>
      <c r="AM49" s="25" t="s">
        <v>352</v>
      </c>
      <c r="AN49" s="25" t="s">
        <v>352</v>
      </c>
      <c r="AO49" s="25" t="s">
        <v>164</v>
      </c>
      <c r="AP49" s="4">
        <f>IF(Table3[[#This Row],[Connecting port to thermowell]]="1/2 NPTM",25,IF(Table3[[#This Row],[Connecting port to thermowell]]="1/2 NPSM",15,"to be confirmed"))</f>
        <v>15</v>
      </c>
      <c r="AQ49" s="25">
        <v>170</v>
      </c>
      <c r="AR49" s="25">
        <v>200</v>
      </c>
      <c r="AS49" s="25">
        <v>42.2</v>
      </c>
      <c r="AT49" s="25">
        <v>26.5</v>
      </c>
      <c r="AU49" s="25">
        <v>6.5</v>
      </c>
      <c r="AV49" s="25">
        <v>6.4</v>
      </c>
    </row>
    <row r="50" spans="1:48" x14ac:dyDescent="0.25">
      <c r="A50" s="1">
        <v>46</v>
      </c>
      <c r="B50" s="37" t="s">
        <v>129</v>
      </c>
      <c r="C50" s="25" t="s">
        <v>81</v>
      </c>
      <c r="D50" s="25" t="s">
        <v>292</v>
      </c>
      <c r="E50" s="25" t="s">
        <v>23</v>
      </c>
      <c r="F50" s="41">
        <f>-13.09+0.75+0.9+0.95+0.85+0.5+0.7+0.63+1+0.97</f>
        <v>-5.8400000000000016</v>
      </c>
      <c r="G50" s="41">
        <f>ROUND(Table3[[#This Row],[Estmated absolute elevation (m)]]+13.09,1)</f>
        <v>7.3</v>
      </c>
      <c r="H50" s="25" t="s">
        <v>208</v>
      </c>
      <c r="I50" s="25" t="s">
        <v>355</v>
      </c>
      <c r="J50" s="25" t="s">
        <v>212</v>
      </c>
      <c r="K50" s="25" t="s">
        <v>177</v>
      </c>
      <c r="L50" s="25" t="s">
        <v>282</v>
      </c>
      <c r="M50" s="25" t="s">
        <v>175</v>
      </c>
      <c r="N50" s="25" t="s">
        <v>38</v>
      </c>
      <c r="O50" s="25" t="s">
        <v>353</v>
      </c>
      <c r="P50" s="25" t="s">
        <v>339</v>
      </c>
      <c r="Q50" s="25">
        <v>6</v>
      </c>
      <c r="R50" s="25">
        <v>100</v>
      </c>
      <c r="S50" s="25" t="s">
        <v>2</v>
      </c>
      <c r="T50" s="25">
        <v>50</v>
      </c>
      <c r="U50" s="25">
        <v>65</v>
      </c>
      <c r="V50" s="25">
        <v>15</v>
      </c>
      <c r="W50" s="25">
        <v>125</v>
      </c>
      <c r="X50" s="25" t="s">
        <v>2</v>
      </c>
      <c r="Y50" s="25" t="s">
        <v>2</v>
      </c>
      <c r="Z50" s="25" t="s">
        <v>2</v>
      </c>
      <c r="AA50" s="25" t="s">
        <v>9</v>
      </c>
      <c r="AB50" s="25" t="s">
        <v>19</v>
      </c>
      <c r="AC50" s="25" t="s">
        <v>325</v>
      </c>
      <c r="AD50" s="25" t="s">
        <v>2</v>
      </c>
      <c r="AE50" s="25" t="s">
        <v>326</v>
      </c>
      <c r="AF50" s="25" t="s">
        <v>26</v>
      </c>
      <c r="AG50" s="25">
        <v>1</v>
      </c>
      <c r="AH50" s="4" t="s">
        <v>2</v>
      </c>
      <c r="AI50" s="25" t="s">
        <v>288</v>
      </c>
      <c r="AJ50" s="25" t="s">
        <v>352</v>
      </c>
      <c r="AK50" s="25" t="s">
        <v>352</v>
      </c>
      <c r="AL50" s="25" t="s">
        <v>352</v>
      </c>
      <c r="AM50" s="25" t="s">
        <v>352</v>
      </c>
      <c r="AN50" s="25" t="s">
        <v>352</v>
      </c>
      <c r="AO50" s="25" t="s">
        <v>164</v>
      </c>
      <c r="AP50" s="4">
        <f>IF(Table3[[#This Row],[Connecting port to thermowell]]="1/2 NPTM",25,IF(Table3[[#This Row],[Connecting port to thermowell]]="1/2 NPSM",15,"to be confirmed"))</f>
        <v>15</v>
      </c>
      <c r="AQ50" s="25">
        <v>170</v>
      </c>
      <c r="AR50" s="25">
        <v>200</v>
      </c>
      <c r="AS50" s="25">
        <v>42.2</v>
      </c>
      <c r="AT50" s="25">
        <v>26.5</v>
      </c>
      <c r="AU50" s="25">
        <v>6.5</v>
      </c>
      <c r="AV50" s="25">
        <v>6.4</v>
      </c>
    </row>
    <row r="51" spans="1:48" x14ac:dyDescent="0.25">
      <c r="A51" s="1">
        <v>47</v>
      </c>
      <c r="B51" s="37" t="s">
        <v>132</v>
      </c>
      <c r="C51" s="25" t="s">
        <v>84</v>
      </c>
      <c r="D51" s="25" t="s">
        <v>292</v>
      </c>
      <c r="E51" s="25" t="s">
        <v>23</v>
      </c>
      <c r="F51" s="41">
        <f>-13.09+0.75+0.9+0.95+0.85+0.5+0.7+0.63+1+0.97</f>
        <v>-5.8400000000000016</v>
      </c>
      <c r="G51" s="41">
        <f>ROUND(Table3[[#This Row],[Estmated absolute elevation (m)]]+13.09,1)</f>
        <v>7.3</v>
      </c>
      <c r="H51" s="25" t="s">
        <v>217</v>
      </c>
      <c r="I51" s="25" t="s">
        <v>355</v>
      </c>
      <c r="J51" s="25" t="s">
        <v>229</v>
      </c>
      <c r="K51" s="25" t="s">
        <v>178</v>
      </c>
      <c r="L51" s="25" t="s">
        <v>282</v>
      </c>
      <c r="M51" s="25" t="s">
        <v>175</v>
      </c>
      <c r="N51" s="25" t="s">
        <v>38</v>
      </c>
      <c r="O51" s="25" t="s">
        <v>353</v>
      </c>
      <c r="P51" s="25" t="s">
        <v>339</v>
      </c>
      <c r="Q51" s="25">
        <v>6</v>
      </c>
      <c r="R51" s="25">
        <v>100</v>
      </c>
      <c r="S51" s="25" t="s">
        <v>2</v>
      </c>
      <c r="T51" s="25">
        <v>50</v>
      </c>
      <c r="U51" s="25">
        <v>65</v>
      </c>
      <c r="V51" s="25">
        <v>15</v>
      </c>
      <c r="W51" s="25">
        <v>125</v>
      </c>
      <c r="X51" s="25" t="s">
        <v>2</v>
      </c>
      <c r="Y51" s="25" t="s">
        <v>2</v>
      </c>
      <c r="Z51" s="25" t="s">
        <v>2</v>
      </c>
      <c r="AA51" s="25" t="s">
        <v>9</v>
      </c>
      <c r="AB51" s="25" t="s">
        <v>19</v>
      </c>
      <c r="AC51" s="25" t="s">
        <v>325</v>
      </c>
      <c r="AD51" s="25" t="s">
        <v>2</v>
      </c>
      <c r="AE51" s="25" t="s">
        <v>326</v>
      </c>
      <c r="AF51" s="25" t="s">
        <v>26</v>
      </c>
      <c r="AG51" s="25">
        <v>1</v>
      </c>
      <c r="AH51" s="4" t="s">
        <v>2</v>
      </c>
      <c r="AI51" s="25" t="s">
        <v>288</v>
      </c>
      <c r="AJ51" s="25" t="s">
        <v>352</v>
      </c>
      <c r="AK51" s="25" t="s">
        <v>352</v>
      </c>
      <c r="AL51" s="25" t="s">
        <v>352</v>
      </c>
      <c r="AM51" s="25" t="s">
        <v>352</v>
      </c>
      <c r="AN51" s="25" t="s">
        <v>352</v>
      </c>
      <c r="AO51" s="25" t="s">
        <v>164</v>
      </c>
      <c r="AP51" s="4">
        <f>IF(Table3[[#This Row],[Connecting port to thermowell]]="1/2 NPTM",25,IF(Table3[[#This Row],[Connecting port to thermowell]]="1/2 NPSM",15,"to be confirmed"))</f>
        <v>15</v>
      </c>
      <c r="AQ51" s="25">
        <v>170</v>
      </c>
      <c r="AR51" s="25">
        <v>200</v>
      </c>
      <c r="AS51" s="25">
        <v>42.2</v>
      </c>
      <c r="AT51" s="25">
        <v>26.5</v>
      </c>
      <c r="AU51" s="25">
        <v>6.5</v>
      </c>
      <c r="AV51" s="25">
        <v>6.4</v>
      </c>
    </row>
    <row r="52" spans="1:48" x14ac:dyDescent="0.25">
      <c r="A52" s="1">
        <v>48</v>
      </c>
      <c r="B52" s="37" t="s">
        <v>133</v>
      </c>
      <c r="C52" s="25" t="s">
        <v>85</v>
      </c>
      <c r="D52" s="25" t="s">
        <v>292</v>
      </c>
      <c r="E52" s="25" t="s">
        <v>23</v>
      </c>
      <c r="F52" s="41">
        <f>-13.09+0.75+0.9+0.95+0.85+0.5+0.7+0.63+1+0.97</f>
        <v>-5.8400000000000016</v>
      </c>
      <c r="G52" s="41">
        <f>ROUND(Table3[[#This Row],[Estmated absolute elevation (m)]]+13.09,1)</f>
        <v>7.3</v>
      </c>
      <c r="H52" s="25" t="s">
        <v>217</v>
      </c>
      <c r="I52" s="25" t="s">
        <v>355</v>
      </c>
      <c r="J52" s="25" t="s">
        <v>230</v>
      </c>
      <c r="K52" s="25" t="s">
        <v>178</v>
      </c>
      <c r="L52" s="25" t="s">
        <v>282</v>
      </c>
      <c r="M52" s="25" t="s">
        <v>175</v>
      </c>
      <c r="N52" s="25" t="s">
        <v>38</v>
      </c>
      <c r="O52" s="25" t="s">
        <v>353</v>
      </c>
      <c r="P52" s="25" t="s">
        <v>339</v>
      </c>
      <c r="Q52" s="25">
        <v>6</v>
      </c>
      <c r="R52" s="25">
        <v>100</v>
      </c>
      <c r="S52" s="25" t="s">
        <v>2</v>
      </c>
      <c r="T52" s="25">
        <v>50</v>
      </c>
      <c r="U52" s="25">
        <v>65</v>
      </c>
      <c r="V52" s="25">
        <v>15</v>
      </c>
      <c r="W52" s="25">
        <v>125</v>
      </c>
      <c r="X52" s="25" t="s">
        <v>2</v>
      </c>
      <c r="Y52" s="25" t="s">
        <v>2</v>
      </c>
      <c r="Z52" s="25" t="s">
        <v>2</v>
      </c>
      <c r="AA52" s="25" t="s">
        <v>9</v>
      </c>
      <c r="AB52" s="25" t="s">
        <v>19</v>
      </c>
      <c r="AC52" s="25" t="s">
        <v>325</v>
      </c>
      <c r="AD52" s="25" t="s">
        <v>2</v>
      </c>
      <c r="AE52" s="25" t="s">
        <v>326</v>
      </c>
      <c r="AF52" s="25" t="s">
        <v>26</v>
      </c>
      <c r="AG52" s="25">
        <v>1</v>
      </c>
      <c r="AH52" s="4" t="s">
        <v>2</v>
      </c>
      <c r="AI52" s="25" t="s">
        <v>288</v>
      </c>
      <c r="AJ52" s="25" t="s">
        <v>352</v>
      </c>
      <c r="AK52" s="25" t="s">
        <v>352</v>
      </c>
      <c r="AL52" s="25" t="s">
        <v>352</v>
      </c>
      <c r="AM52" s="25" t="s">
        <v>352</v>
      </c>
      <c r="AN52" s="25" t="s">
        <v>352</v>
      </c>
      <c r="AO52" s="25" t="s">
        <v>164</v>
      </c>
      <c r="AP52" s="4">
        <f>IF(Table3[[#This Row],[Connecting port to thermowell]]="1/2 NPTM",25,IF(Table3[[#This Row],[Connecting port to thermowell]]="1/2 NPSM",15,"to be confirmed"))</f>
        <v>15</v>
      </c>
      <c r="AQ52" s="25">
        <v>170</v>
      </c>
      <c r="AR52" s="25">
        <v>200</v>
      </c>
      <c r="AS52" s="25">
        <v>42.2</v>
      </c>
      <c r="AT52" s="25">
        <v>26.5</v>
      </c>
      <c r="AU52" s="25">
        <v>6.5</v>
      </c>
      <c r="AV52" s="25">
        <v>6.4</v>
      </c>
    </row>
    <row r="53" spans="1:48" x14ac:dyDescent="0.25">
      <c r="A53" s="1">
        <v>49</v>
      </c>
      <c r="B53" s="30" t="s">
        <v>109</v>
      </c>
      <c r="C53" s="25" t="s">
        <v>61</v>
      </c>
      <c r="D53" s="25" t="s">
        <v>293</v>
      </c>
      <c r="E53" s="25" t="s">
        <v>23</v>
      </c>
      <c r="F53" s="41">
        <v>-5.2</v>
      </c>
      <c r="G53" s="41">
        <f>ROUND(Table3[[#This Row],[Estmated absolute elevation (m)]]+13.09,1)</f>
        <v>7.9</v>
      </c>
      <c r="H53" s="25" t="s">
        <v>13</v>
      </c>
      <c r="I53" s="25" t="s">
        <v>356</v>
      </c>
      <c r="J53" s="25" t="s">
        <v>260</v>
      </c>
      <c r="K53" s="25" t="s">
        <v>313</v>
      </c>
      <c r="L53" s="25" t="s">
        <v>281</v>
      </c>
      <c r="M53" s="25" t="s">
        <v>10</v>
      </c>
      <c r="N53" s="25" t="s">
        <v>19</v>
      </c>
      <c r="O53" s="25" t="s">
        <v>353</v>
      </c>
      <c r="P53" s="25" t="s">
        <v>340</v>
      </c>
      <c r="Q53" s="25">
        <v>0</v>
      </c>
      <c r="R53" s="25">
        <v>35</v>
      </c>
      <c r="S53" s="39">
        <v>80</v>
      </c>
      <c r="T53" s="25">
        <v>50</v>
      </c>
      <c r="U53" s="39">
        <v>7.62</v>
      </c>
      <c r="V53" s="25">
        <v>20</v>
      </c>
      <c r="W53" s="25">
        <v>35</v>
      </c>
      <c r="X53" s="39">
        <v>77.92</v>
      </c>
      <c r="Y53" s="25" t="s">
        <v>7</v>
      </c>
      <c r="Z53" s="39" t="s">
        <v>8</v>
      </c>
      <c r="AA53" s="25" t="s">
        <v>10</v>
      </c>
      <c r="AB53" s="25" t="s">
        <v>38</v>
      </c>
      <c r="AC53" s="25" t="s">
        <v>17</v>
      </c>
      <c r="AD53" s="25" t="s">
        <v>18</v>
      </c>
      <c r="AE53" s="25" t="s">
        <v>2</v>
      </c>
      <c r="AF53" s="25" t="s">
        <v>2</v>
      </c>
      <c r="AG53" s="25">
        <v>2</v>
      </c>
      <c r="AH53" s="4">
        <f>Table3[[#This Row],[Pipe/Tank PS
(barg)]]*Table3[[#This Row],[Pipe DN]]</f>
        <v>1600</v>
      </c>
      <c r="AI53" s="25" t="s">
        <v>34</v>
      </c>
      <c r="AJ53" s="25">
        <v>35</v>
      </c>
      <c r="AK53" s="25">
        <v>600</v>
      </c>
      <c r="AL53" s="25">
        <v>25</v>
      </c>
      <c r="AM53" s="25">
        <v>1000</v>
      </c>
      <c r="AN53" s="38">
        <v>1.31E-3</v>
      </c>
      <c r="AO53" s="25" t="s">
        <v>164</v>
      </c>
      <c r="AP53" s="4">
        <f>IF(Table3[[#This Row],[Connecting port to thermowell]]="1/2 NPTM",25,IF(Table3[[#This Row],[Connecting port to thermowell]]="1/2 NPSM",15,"to be confirmed"))</f>
        <v>25</v>
      </c>
      <c r="AQ53" s="25">
        <v>60</v>
      </c>
      <c r="AR53" s="25">
        <v>65</v>
      </c>
      <c r="AS53" s="25">
        <v>25.4</v>
      </c>
      <c r="AT53" s="25">
        <v>16</v>
      </c>
      <c r="AU53" s="25">
        <v>6.6</v>
      </c>
      <c r="AV53" s="25">
        <v>6.4</v>
      </c>
    </row>
    <row r="54" spans="1:48" x14ac:dyDescent="0.25">
      <c r="A54" s="1">
        <v>50</v>
      </c>
      <c r="B54" s="33" t="s">
        <v>161</v>
      </c>
      <c r="C54" s="25" t="s">
        <v>57</v>
      </c>
      <c r="D54" s="25" t="s">
        <v>293</v>
      </c>
      <c r="E54" s="25" t="s">
        <v>23</v>
      </c>
      <c r="F54" s="41">
        <v>-4.875</v>
      </c>
      <c r="G54" s="41">
        <f>ROUND(Table3[[#This Row],[Estmated absolute elevation (m)]]+13.09,1)</f>
        <v>8.1999999999999993</v>
      </c>
      <c r="H54" s="25" t="s">
        <v>13</v>
      </c>
      <c r="I54" s="25" t="s">
        <v>356</v>
      </c>
      <c r="J54" s="25" t="s">
        <v>258</v>
      </c>
      <c r="K54" s="25" t="s">
        <v>314</v>
      </c>
      <c r="L54" s="25" t="s">
        <v>283</v>
      </c>
      <c r="M54" s="25" t="s">
        <v>9</v>
      </c>
      <c r="N54" s="25" t="s">
        <v>19</v>
      </c>
      <c r="O54" s="25" t="s">
        <v>353</v>
      </c>
      <c r="P54" s="25" t="s">
        <v>340</v>
      </c>
      <c r="Q54" s="25">
        <v>6</v>
      </c>
      <c r="R54" s="25">
        <v>60</v>
      </c>
      <c r="S54" s="25">
        <v>150</v>
      </c>
      <c r="T54" s="25">
        <v>50</v>
      </c>
      <c r="U54" s="25">
        <v>10.97</v>
      </c>
      <c r="V54" s="25">
        <v>20</v>
      </c>
      <c r="W54" s="25">
        <v>125</v>
      </c>
      <c r="X54" s="25">
        <v>146.36000000000001</v>
      </c>
      <c r="Y54" s="25" t="s">
        <v>7</v>
      </c>
      <c r="Z54" s="25" t="s">
        <v>8</v>
      </c>
      <c r="AA54" s="25" t="s">
        <v>9</v>
      </c>
      <c r="AB54" s="25" t="s">
        <v>19</v>
      </c>
      <c r="AC54" s="25" t="s">
        <v>17</v>
      </c>
      <c r="AD54" s="25" t="s">
        <v>18</v>
      </c>
      <c r="AE54" s="25" t="s">
        <v>20</v>
      </c>
      <c r="AF54" s="25" t="s">
        <v>26</v>
      </c>
      <c r="AG54" s="25">
        <v>1</v>
      </c>
      <c r="AH54" s="4">
        <f>Table3[[#This Row],[Pipe/Tank PS
(barg)]]*Table3[[#This Row],[Pipe DN]]</f>
        <v>3000</v>
      </c>
      <c r="AI54" s="25" t="s">
        <v>36</v>
      </c>
      <c r="AJ54" s="25">
        <v>6</v>
      </c>
      <c r="AK54" s="25">
        <v>115</v>
      </c>
      <c r="AL54" s="25">
        <v>600</v>
      </c>
      <c r="AM54" s="25">
        <v>1.369</v>
      </c>
      <c r="AN54" s="38">
        <v>1.6900000000000001E-5</v>
      </c>
      <c r="AO54" s="25" t="s">
        <v>164</v>
      </c>
      <c r="AP54" s="4">
        <f>IF(Table3[[#This Row],[Connecting port to thermowell]]="1/2 NPTM",25,IF(Table3[[#This Row],[Connecting port to thermowell]]="1/2 NPSM",15,"to be confirmed"))</f>
        <v>25</v>
      </c>
      <c r="AQ54" s="25">
        <v>65</v>
      </c>
      <c r="AR54" s="25">
        <v>90</v>
      </c>
      <c r="AS54" s="25">
        <v>25.4</v>
      </c>
      <c r="AT54" s="25">
        <v>16</v>
      </c>
      <c r="AU54" s="25">
        <v>6.6</v>
      </c>
      <c r="AV54" s="25">
        <v>6.4</v>
      </c>
    </row>
    <row r="55" spans="1:48" x14ac:dyDescent="0.25">
      <c r="A55" s="1">
        <v>51</v>
      </c>
      <c r="B55" s="33" t="s">
        <v>108</v>
      </c>
      <c r="C55" s="25" t="s">
        <v>58</v>
      </c>
      <c r="D55" s="25" t="s">
        <v>293</v>
      </c>
      <c r="E55" s="25" t="s">
        <v>23</v>
      </c>
      <c r="F55" s="41">
        <v>-4.875</v>
      </c>
      <c r="G55" s="41">
        <f>ROUND(Table3[[#This Row],[Estmated absolute elevation (m)]]+13.09,1)</f>
        <v>8.1999999999999993</v>
      </c>
      <c r="H55" s="25" t="s">
        <v>13</v>
      </c>
      <c r="I55" s="25" t="s">
        <v>356</v>
      </c>
      <c r="J55" s="25" t="s">
        <v>258</v>
      </c>
      <c r="K55" s="25" t="s">
        <v>314</v>
      </c>
      <c r="L55" s="25" t="s">
        <v>283</v>
      </c>
      <c r="M55" s="25" t="s">
        <v>9</v>
      </c>
      <c r="N55" s="25" t="s">
        <v>19</v>
      </c>
      <c r="O55" s="25" t="s">
        <v>353</v>
      </c>
      <c r="P55" s="25" t="s">
        <v>340</v>
      </c>
      <c r="Q55" s="25">
        <v>6</v>
      </c>
      <c r="R55" s="25">
        <v>60</v>
      </c>
      <c r="S55" s="25">
        <v>150</v>
      </c>
      <c r="T55" s="25">
        <v>50</v>
      </c>
      <c r="U55" s="25">
        <v>10.97</v>
      </c>
      <c r="V55" s="25">
        <v>20</v>
      </c>
      <c r="W55" s="25">
        <v>125</v>
      </c>
      <c r="X55" s="25">
        <v>146.36000000000001</v>
      </c>
      <c r="Y55" s="25" t="s">
        <v>7</v>
      </c>
      <c r="Z55" s="25" t="s">
        <v>8</v>
      </c>
      <c r="AA55" s="25" t="s">
        <v>9</v>
      </c>
      <c r="AB55" s="25" t="s">
        <v>19</v>
      </c>
      <c r="AC55" s="25" t="s">
        <v>17</v>
      </c>
      <c r="AD55" s="25" t="s">
        <v>18</v>
      </c>
      <c r="AE55" s="25" t="s">
        <v>20</v>
      </c>
      <c r="AF55" s="25" t="s">
        <v>26</v>
      </c>
      <c r="AG55" s="25">
        <v>1</v>
      </c>
      <c r="AH55" s="4">
        <f>Table3[[#This Row],[Pipe/Tank PS
(barg)]]*Table3[[#This Row],[Pipe DN]]</f>
        <v>3000</v>
      </c>
      <c r="AI55" s="25" t="s">
        <v>36</v>
      </c>
      <c r="AJ55" s="25">
        <v>6</v>
      </c>
      <c r="AK55" s="25">
        <v>115</v>
      </c>
      <c r="AL55" s="25">
        <v>600</v>
      </c>
      <c r="AM55" s="25">
        <v>1.369</v>
      </c>
      <c r="AN55" s="38">
        <v>1.6900000000000001E-5</v>
      </c>
      <c r="AO55" s="25" t="s">
        <v>164</v>
      </c>
      <c r="AP55" s="4">
        <f>IF(Table3[[#This Row],[Connecting port to thermowell]]="1/2 NPTM",25,IF(Table3[[#This Row],[Connecting port to thermowell]]="1/2 NPSM",15,"to be confirmed"))</f>
        <v>25</v>
      </c>
      <c r="AQ55" s="25">
        <v>65</v>
      </c>
      <c r="AR55" s="25">
        <v>90</v>
      </c>
      <c r="AS55" s="25">
        <v>25.4</v>
      </c>
      <c r="AT55" s="25">
        <v>16</v>
      </c>
      <c r="AU55" s="25">
        <v>6.6</v>
      </c>
      <c r="AV55" s="25">
        <v>6.4</v>
      </c>
    </row>
    <row r="56" spans="1:48" x14ac:dyDescent="0.25">
      <c r="A56" s="1">
        <v>52</v>
      </c>
      <c r="B56" s="33" t="s">
        <v>154</v>
      </c>
      <c r="C56" s="25" t="s">
        <v>72</v>
      </c>
      <c r="D56" s="25" t="s">
        <v>293</v>
      </c>
      <c r="E56" s="25" t="s">
        <v>23</v>
      </c>
      <c r="F56" s="41">
        <v>-4.875</v>
      </c>
      <c r="G56" s="41">
        <f>ROUND(Table3[[#This Row],[Estmated absolute elevation (m)]]+13.09,1)</f>
        <v>8.1999999999999993</v>
      </c>
      <c r="H56" s="25" t="s">
        <v>13</v>
      </c>
      <c r="I56" s="25" t="s">
        <v>356</v>
      </c>
      <c r="J56" s="25" t="s">
        <v>258</v>
      </c>
      <c r="K56" s="25" t="s">
        <v>314</v>
      </c>
      <c r="L56" s="25" t="s">
        <v>283</v>
      </c>
      <c r="M56" s="25" t="s">
        <v>9</v>
      </c>
      <c r="N56" s="25" t="s">
        <v>19</v>
      </c>
      <c r="O56" s="25" t="s">
        <v>353</v>
      </c>
      <c r="P56" s="25" t="s">
        <v>340</v>
      </c>
      <c r="Q56" s="25">
        <v>6</v>
      </c>
      <c r="R56" s="25">
        <v>60</v>
      </c>
      <c r="S56" s="25">
        <v>150</v>
      </c>
      <c r="T56" s="25">
        <v>50</v>
      </c>
      <c r="U56" s="25">
        <v>10.97</v>
      </c>
      <c r="V56" s="25">
        <v>20</v>
      </c>
      <c r="W56" s="25">
        <v>125</v>
      </c>
      <c r="X56" s="25">
        <v>146.36000000000001</v>
      </c>
      <c r="Y56" s="25" t="s">
        <v>7</v>
      </c>
      <c r="Z56" s="25" t="s">
        <v>8</v>
      </c>
      <c r="AA56" s="25" t="s">
        <v>9</v>
      </c>
      <c r="AB56" s="25" t="s">
        <v>19</v>
      </c>
      <c r="AC56" s="25" t="s">
        <v>17</v>
      </c>
      <c r="AD56" s="25" t="s">
        <v>18</v>
      </c>
      <c r="AE56" s="25" t="s">
        <v>20</v>
      </c>
      <c r="AF56" s="25" t="s">
        <v>26</v>
      </c>
      <c r="AG56" s="25">
        <v>1</v>
      </c>
      <c r="AH56" s="4">
        <f>Table3[[#This Row],[Pipe/Tank PS
(barg)]]*Table3[[#This Row],[Pipe DN]]</f>
        <v>3000</v>
      </c>
      <c r="AI56" s="25" t="s">
        <v>36</v>
      </c>
      <c r="AJ56" s="25">
        <v>6</v>
      </c>
      <c r="AK56" s="25">
        <v>115</v>
      </c>
      <c r="AL56" s="25">
        <v>600</v>
      </c>
      <c r="AM56" s="25">
        <v>1.369</v>
      </c>
      <c r="AN56" s="38">
        <v>1.6900000000000001E-5</v>
      </c>
      <c r="AO56" s="25" t="s">
        <v>164</v>
      </c>
      <c r="AP56" s="4">
        <f>IF(Table3[[#This Row],[Connecting port to thermowell]]="1/2 NPTM",25,IF(Table3[[#This Row],[Connecting port to thermowell]]="1/2 NPSM",15,"to be confirmed"))</f>
        <v>25</v>
      </c>
      <c r="AQ56" s="25">
        <v>65</v>
      </c>
      <c r="AR56" s="25">
        <v>90</v>
      </c>
      <c r="AS56" s="25">
        <v>25.4</v>
      </c>
      <c r="AT56" s="25">
        <v>16</v>
      </c>
      <c r="AU56" s="25">
        <v>6.6</v>
      </c>
      <c r="AV56" s="25">
        <v>6.4</v>
      </c>
    </row>
    <row r="57" spans="1:48" x14ac:dyDescent="0.25">
      <c r="A57" s="1">
        <v>53</v>
      </c>
      <c r="B57" s="33" t="s">
        <v>117</v>
      </c>
      <c r="C57" s="25" t="s">
        <v>73</v>
      </c>
      <c r="D57" s="25" t="s">
        <v>293</v>
      </c>
      <c r="E57" s="25" t="s">
        <v>23</v>
      </c>
      <c r="F57" s="41">
        <v>-4.875</v>
      </c>
      <c r="G57" s="41">
        <f>ROUND(Table3[[#This Row],[Estmated absolute elevation (m)]]+13.09,1)</f>
        <v>8.1999999999999993</v>
      </c>
      <c r="H57" s="25" t="s">
        <v>13</v>
      </c>
      <c r="I57" s="25" t="s">
        <v>356</v>
      </c>
      <c r="J57" s="25" t="s">
        <v>258</v>
      </c>
      <c r="K57" s="25" t="s">
        <v>314</v>
      </c>
      <c r="L57" s="25" t="s">
        <v>283</v>
      </c>
      <c r="M57" s="25" t="s">
        <v>9</v>
      </c>
      <c r="N57" s="25" t="s">
        <v>19</v>
      </c>
      <c r="O57" s="25" t="s">
        <v>353</v>
      </c>
      <c r="P57" s="25" t="s">
        <v>340</v>
      </c>
      <c r="Q57" s="25">
        <v>6</v>
      </c>
      <c r="R57" s="25">
        <v>60</v>
      </c>
      <c r="S57" s="25">
        <v>150</v>
      </c>
      <c r="T57" s="25">
        <v>50</v>
      </c>
      <c r="U57" s="25">
        <v>10.97</v>
      </c>
      <c r="V57" s="25">
        <v>20</v>
      </c>
      <c r="W57" s="25">
        <v>125</v>
      </c>
      <c r="X57" s="25">
        <v>146.36000000000001</v>
      </c>
      <c r="Y57" s="25" t="s">
        <v>7</v>
      </c>
      <c r="Z57" s="25" t="s">
        <v>8</v>
      </c>
      <c r="AA57" s="25" t="s">
        <v>9</v>
      </c>
      <c r="AB57" s="25" t="s">
        <v>19</v>
      </c>
      <c r="AC57" s="25" t="s">
        <v>17</v>
      </c>
      <c r="AD57" s="25" t="s">
        <v>18</v>
      </c>
      <c r="AE57" s="25" t="s">
        <v>20</v>
      </c>
      <c r="AF57" s="25" t="s">
        <v>26</v>
      </c>
      <c r="AG57" s="25">
        <v>1</v>
      </c>
      <c r="AH57" s="4">
        <f>Table3[[#This Row],[Pipe/Tank PS
(barg)]]*Table3[[#This Row],[Pipe DN]]</f>
        <v>3000</v>
      </c>
      <c r="AI57" s="25" t="s">
        <v>36</v>
      </c>
      <c r="AJ57" s="25">
        <v>6</v>
      </c>
      <c r="AK57" s="25">
        <v>115</v>
      </c>
      <c r="AL57" s="25">
        <v>600</v>
      </c>
      <c r="AM57" s="25">
        <v>1.369</v>
      </c>
      <c r="AN57" s="38">
        <v>1.6900000000000001E-5</v>
      </c>
      <c r="AO57" s="25" t="s">
        <v>164</v>
      </c>
      <c r="AP57" s="4">
        <f>IF(Table3[[#This Row],[Connecting port to thermowell]]="1/2 NPTM",25,IF(Table3[[#This Row],[Connecting port to thermowell]]="1/2 NPSM",15,"to be confirmed"))</f>
        <v>25</v>
      </c>
      <c r="AQ57" s="25">
        <v>65</v>
      </c>
      <c r="AR57" s="25">
        <v>90</v>
      </c>
      <c r="AS57" s="25">
        <v>25.4</v>
      </c>
      <c r="AT57" s="25">
        <v>16</v>
      </c>
      <c r="AU57" s="25">
        <v>6.6</v>
      </c>
      <c r="AV57" s="25">
        <v>6.4</v>
      </c>
    </row>
    <row r="58" spans="1:48" x14ac:dyDescent="0.25">
      <c r="A58" s="1">
        <v>54</v>
      </c>
      <c r="B58" s="37" t="s">
        <v>114</v>
      </c>
      <c r="C58" s="25" t="s">
        <v>70</v>
      </c>
      <c r="D58" s="25" t="s">
        <v>292</v>
      </c>
      <c r="E58" s="25" t="s">
        <v>23</v>
      </c>
      <c r="F58" s="41">
        <f>-7.45+3</f>
        <v>-4.45</v>
      </c>
      <c r="G58" s="41">
        <f>ROUND(Table3[[#This Row],[Estmated absolute elevation (m)]]+13.09,1)</f>
        <v>8.6</v>
      </c>
      <c r="H58" s="25" t="s">
        <v>16</v>
      </c>
      <c r="I58" s="25" t="s">
        <v>356</v>
      </c>
      <c r="J58" s="25" t="s">
        <v>245</v>
      </c>
      <c r="K58" s="25" t="s">
        <v>243</v>
      </c>
      <c r="L58" s="25" t="s">
        <v>283</v>
      </c>
      <c r="M58" s="25" t="s">
        <v>10</v>
      </c>
      <c r="N58" s="25" t="s">
        <v>19</v>
      </c>
      <c r="O58" s="25" t="s">
        <v>353</v>
      </c>
      <c r="P58" s="25" t="s">
        <v>328</v>
      </c>
      <c r="Q58" s="25">
        <v>6</v>
      </c>
      <c r="R58" s="25">
        <v>100</v>
      </c>
      <c r="S58" s="25" t="s">
        <v>2</v>
      </c>
      <c r="T58" s="25" t="s">
        <v>328</v>
      </c>
      <c r="U58" s="25" t="s">
        <v>328</v>
      </c>
      <c r="V58" s="25">
        <v>20</v>
      </c>
      <c r="W58" s="25">
        <v>125</v>
      </c>
      <c r="X58" s="25" t="s">
        <v>2</v>
      </c>
      <c r="Y58" s="25" t="s">
        <v>2</v>
      </c>
      <c r="Z58" s="25" t="s">
        <v>2</v>
      </c>
      <c r="AA58" s="25" t="s">
        <v>9</v>
      </c>
      <c r="AB58" s="25" t="s">
        <v>19</v>
      </c>
      <c r="AC58" s="25" t="s">
        <v>327</v>
      </c>
      <c r="AD58" s="25" t="s">
        <v>2</v>
      </c>
      <c r="AE58" s="25" t="s">
        <v>291</v>
      </c>
      <c r="AF58" s="25" t="s">
        <v>26</v>
      </c>
      <c r="AG58" s="25">
        <v>1</v>
      </c>
      <c r="AH58" s="4" t="s">
        <v>2</v>
      </c>
      <c r="AI58" s="25" t="s">
        <v>288</v>
      </c>
      <c r="AJ58" s="25" t="s">
        <v>352</v>
      </c>
      <c r="AK58" s="25" t="s">
        <v>352</v>
      </c>
      <c r="AL58" s="25" t="s">
        <v>352</v>
      </c>
      <c r="AM58" s="25" t="s">
        <v>352</v>
      </c>
      <c r="AN58" s="25" t="s">
        <v>352</v>
      </c>
      <c r="AO58" s="25" t="s">
        <v>328</v>
      </c>
      <c r="AP58" s="4" t="str">
        <f>IF(Table3[[#This Row],[Connecting port to thermowell]]="1/2 NPTM",25,IF(Table3[[#This Row],[Connecting port to thermowell]]="1/2 NPSM",15,"to be confirmed"))</f>
        <v>to be confirmed</v>
      </c>
      <c r="AQ58" s="25" t="s">
        <v>328</v>
      </c>
      <c r="AR58" s="25" t="s">
        <v>328</v>
      </c>
      <c r="AS58" s="25" t="s">
        <v>328</v>
      </c>
      <c r="AT58" s="25" t="s">
        <v>328</v>
      </c>
      <c r="AU58" s="25" t="s">
        <v>328</v>
      </c>
      <c r="AV58" s="25" t="s">
        <v>328</v>
      </c>
    </row>
    <row r="59" spans="1:48" x14ac:dyDescent="0.25">
      <c r="A59" s="1">
        <v>55</v>
      </c>
      <c r="B59" s="15" t="s">
        <v>107</v>
      </c>
      <c r="C59" s="25" t="s">
        <v>341</v>
      </c>
      <c r="D59" s="25" t="s">
        <v>2</v>
      </c>
      <c r="E59" s="25" t="s">
        <v>23</v>
      </c>
      <c r="F59" s="41">
        <f>-7.45+3</f>
        <v>-4.45</v>
      </c>
      <c r="G59" s="41">
        <f>ROUND(Table3[[#This Row],[Estmated absolute elevation (m)]]+13.09,1)</f>
        <v>8.6</v>
      </c>
      <c r="H59" s="25" t="s">
        <v>248</v>
      </c>
      <c r="I59" s="25" t="s">
        <v>356</v>
      </c>
      <c r="J59" s="25" t="s">
        <v>266</v>
      </c>
      <c r="K59" s="25" t="s">
        <v>342</v>
      </c>
      <c r="L59" s="25" t="s">
        <v>283</v>
      </c>
      <c r="M59" s="25" t="s">
        <v>10</v>
      </c>
      <c r="N59" s="25" t="s">
        <v>19</v>
      </c>
      <c r="O59" s="25" t="s">
        <v>357</v>
      </c>
      <c r="P59" s="25" t="s">
        <v>2</v>
      </c>
      <c r="Q59" s="25">
        <v>6</v>
      </c>
      <c r="R59" s="25">
        <v>400</v>
      </c>
      <c r="S59" s="25" t="s">
        <v>2</v>
      </c>
      <c r="T59" s="25" t="s">
        <v>328</v>
      </c>
      <c r="U59" s="25" t="s">
        <v>328</v>
      </c>
      <c r="V59" s="25">
        <v>20</v>
      </c>
      <c r="W59" s="25">
        <v>300</v>
      </c>
      <c r="X59" s="25" t="s">
        <v>2</v>
      </c>
      <c r="Y59" s="25" t="s">
        <v>2</v>
      </c>
      <c r="Z59" s="25" t="s">
        <v>2</v>
      </c>
      <c r="AA59" s="25" t="s">
        <v>9</v>
      </c>
      <c r="AB59" s="25" t="s">
        <v>38</v>
      </c>
      <c r="AC59" s="25" t="s">
        <v>327</v>
      </c>
      <c r="AD59" s="25" t="s">
        <v>2</v>
      </c>
      <c r="AE59" s="25" t="s">
        <v>291</v>
      </c>
      <c r="AF59" s="25" t="s">
        <v>26</v>
      </c>
      <c r="AG59" s="25">
        <v>1</v>
      </c>
      <c r="AH59" s="4" t="s">
        <v>2</v>
      </c>
      <c r="AI59" s="25" t="s">
        <v>288</v>
      </c>
      <c r="AJ59" s="25" t="s">
        <v>352</v>
      </c>
      <c r="AK59" s="25" t="s">
        <v>352</v>
      </c>
      <c r="AL59" s="25" t="s">
        <v>352</v>
      </c>
      <c r="AM59" s="25" t="s">
        <v>352</v>
      </c>
      <c r="AN59" s="25" t="s">
        <v>352</v>
      </c>
      <c r="AO59" s="25" t="s">
        <v>2</v>
      </c>
      <c r="AP59" s="4" t="s">
        <v>2</v>
      </c>
      <c r="AQ59" s="25" t="s">
        <v>2</v>
      </c>
      <c r="AR59" s="25" t="s">
        <v>2</v>
      </c>
      <c r="AS59" s="25" t="s">
        <v>2</v>
      </c>
      <c r="AT59" s="25" t="s">
        <v>2</v>
      </c>
      <c r="AU59" s="25" t="s">
        <v>2</v>
      </c>
      <c r="AV59" s="25" t="s">
        <v>2</v>
      </c>
    </row>
    <row r="60" spans="1:48" x14ac:dyDescent="0.25">
      <c r="A60" s="1">
        <v>56</v>
      </c>
      <c r="B60" s="15" t="s">
        <v>116</v>
      </c>
      <c r="C60" s="25" t="s">
        <v>341</v>
      </c>
      <c r="D60" s="25" t="s">
        <v>2</v>
      </c>
      <c r="E60" s="25" t="s">
        <v>23</v>
      </c>
      <c r="F60" s="41">
        <f>-7.45+3</f>
        <v>-4.45</v>
      </c>
      <c r="G60" s="41">
        <f>ROUND(Table3[[#This Row],[Estmated absolute elevation (m)]]+13.09,1)</f>
        <v>8.6</v>
      </c>
      <c r="H60" s="25" t="s">
        <v>248</v>
      </c>
      <c r="I60" s="25" t="s">
        <v>356</v>
      </c>
      <c r="J60" s="25" t="s">
        <v>266</v>
      </c>
      <c r="K60" s="25" t="s">
        <v>342</v>
      </c>
      <c r="L60" s="25" t="s">
        <v>283</v>
      </c>
      <c r="M60" s="25" t="s">
        <v>10</v>
      </c>
      <c r="N60" s="25" t="s">
        <v>19</v>
      </c>
      <c r="O60" s="25" t="s">
        <v>357</v>
      </c>
      <c r="P60" s="25" t="s">
        <v>2</v>
      </c>
      <c r="Q60" s="25">
        <v>6</v>
      </c>
      <c r="R60" s="25">
        <v>400</v>
      </c>
      <c r="S60" s="25" t="s">
        <v>2</v>
      </c>
      <c r="T60" s="25" t="s">
        <v>328</v>
      </c>
      <c r="U60" s="25" t="s">
        <v>328</v>
      </c>
      <c r="V60" s="25">
        <v>20</v>
      </c>
      <c r="W60" s="25">
        <v>300</v>
      </c>
      <c r="X60" s="25" t="s">
        <v>2</v>
      </c>
      <c r="Y60" s="25" t="s">
        <v>2</v>
      </c>
      <c r="Z60" s="25" t="s">
        <v>2</v>
      </c>
      <c r="AA60" s="25" t="s">
        <v>9</v>
      </c>
      <c r="AB60" s="25" t="s">
        <v>38</v>
      </c>
      <c r="AC60" s="25" t="s">
        <v>327</v>
      </c>
      <c r="AD60" s="25" t="s">
        <v>2</v>
      </c>
      <c r="AE60" s="25" t="s">
        <v>291</v>
      </c>
      <c r="AF60" s="25" t="s">
        <v>26</v>
      </c>
      <c r="AG60" s="25">
        <v>1</v>
      </c>
      <c r="AH60" s="4" t="s">
        <v>2</v>
      </c>
      <c r="AI60" s="25" t="s">
        <v>288</v>
      </c>
      <c r="AJ60" s="25" t="s">
        <v>352</v>
      </c>
      <c r="AK60" s="25" t="s">
        <v>352</v>
      </c>
      <c r="AL60" s="25" t="s">
        <v>352</v>
      </c>
      <c r="AM60" s="25" t="s">
        <v>352</v>
      </c>
      <c r="AN60" s="25" t="s">
        <v>352</v>
      </c>
      <c r="AO60" s="25" t="s">
        <v>2</v>
      </c>
      <c r="AP60" s="4" t="s">
        <v>2</v>
      </c>
      <c r="AQ60" s="25" t="s">
        <v>2</v>
      </c>
      <c r="AR60" s="25" t="s">
        <v>2</v>
      </c>
      <c r="AS60" s="25" t="s">
        <v>2</v>
      </c>
      <c r="AT60" s="25" t="s">
        <v>2</v>
      </c>
      <c r="AU60" s="25" t="s">
        <v>2</v>
      </c>
      <c r="AV60" s="25" t="s">
        <v>2</v>
      </c>
    </row>
    <row r="61" spans="1:48" x14ac:dyDescent="0.25">
      <c r="A61" s="1">
        <v>57</v>
      </c>
      <c r="B61" s="32" t="s">
        <v>167</v>
      </c>
      <c r="C61" s="26" t="s">
        <v>341</v>
      </c>
      <c r="D61" s="26" t="s">
        <v>2</v>
      </c>
      <c r="E61" s="26" t="s">
        <v>23</v>
      </c>
      <c r="F61" s="41">
        <f>-7.45+3</f>
        <v>-4.45</v>
      </c>
      <c r="G61" s="41">
        <f>ROUND(Table3[[#This Row],[Estmated absolute elevation (m)]]+13.09,1)</f>
        <v>8.6</v>
      </c>
      <c r="H61" s="26" t="s">
        <v>268</v>
      </c>
      <c r="I61" s="26" t="s">
        <v>356</v>
      </c>
      <c r="J61" s="26" t="s">
        <v>267</v>
      </c>
      <c r="K61" s="26" t="s">
        <v>343</v>
      </c>
      <c r="L61" s="26" t="s">
        <v>283</v>
      </c>
      <c r="M61" s="26" t="s">
        <v>10</v>
      </c>
      <c r="N61" s="26" t="s">
        <v>19</v>
      </c>
      <c r="O61" s="26" t="s">
        <v>357</v>
      </c>
      <c r="P61" s="26" t="s">
        <v>2</v>
      </c>
      <c r="Q61" s="26">
        <v>6</v>
      </c>
      <c r="R61" s="26">
        <v>400</v>
      </c>
      <c r="S61" s="26" t="s">
        <v>2</v>
      </c>
      <c r="T61" s="26" t="s">
        <v>328</v>
      </c>
      <c r="U61" s="26" t="s">
        <v>328</v>
      </c>
      <c r="V61" s="26">
        <v>20</v>
      </c>
      <c r="W61" s="26">
        <v>300</v>
      </c>
      <c r="X61" s="26" t="s">
        <v>2</v>
      </c>
      <c r="Y61" s="26" t="s">
        <v>2</v>
      </c>
      <c r="Z61" s="26" t="s">
        <v>2</v>
      </c>
      <c r="AA61" s="26" t="s">
        <v>9</v>
      </c>
      <c r="AB61" s="26" t="s">
        <v>38</v>
      </c>
      <c r="AC61" s="26" t="s">
        <v>327</v>
      </c>
      <c r="AD61" s="26" t="s">
        <v>2</v>
      </c>
      <c r="AE61" s="26" t="s">
        <v>291</v>
      </c>
      <c r="AF61" s="26" t="s">
        <v>26</v>
      </c>
      <c r="AG61" s="26">
        <v>1</v>
      </c>
      <c r="AH61" s="14" t="s">
        <v>2</v>
      </c>
      <c r="AI61" s="26" t="s">
        <v>288</v>
      </c>
      <c r="AJ61" s="26"/>
      <c r="AK61" s="26"/>
      <c r="AL61" s="26"/>
      <c r="AM61" s="26"/>
      <c r="AN61" s="26"/>
      <c r="AO61" s="26" t="s">
        <v>2</v>
      </c>
      <c r="AP61" s="14" t="s">
        <v>2</v>
      </c>
      <c r="AQ61" s="26" t="s">
        <v>2</v>
      </c>
      <c r="AR61" s="26" t="s">
        <v>2</v>
      </c>
      <c r="AS61" s="26" t="s">
        <v>2</v>
      </c>
      <c r="AT61" s="26" t="s">
        <v>2</v>
      </c>
      <c r="AU61" s="26" t="s">
        <v>2</v>
      </c>
      <c r="AV61" s="26"/>
    </row>
    <row r="62" spans="1:48" x14ac:dyDescent="0.25">
      <c r="A62" s="1">
        <v>58</v>
      </c>
      <c r="B62" s="32" t="s">
        <v>168</v>
      </c>
      <c r="C62" s="26" t="s">
        <v>341</v>
      </c>
      <c r="D62" s="26" t="s">
        <v>2</v>
      </c>
      <c r="E62" s="26" t="s">
        <v>23</v>
      </c>
      <c r="F62" s="41">
        <f>-7.45+3</f>
        <v>-4.45</v>
      </c>
      <c r="G62" s="41">
        <f>ROUND(Table3[[#This Row],[Estmated absolute elevation (m)]]+13.09,1)</f>
        <v>8.6</v>
      </c>
      <c r="H62" s="26" t="s">
        <v>268</v>
      </c>
      <c r="I62" s="26" t="s">
        <v>356</v>
      </c>
      <c r="J62" s="26" t="s">
        <v>267</v>
      </c>
      <c r="K62" s="26" t="s">
        <v>343</v>
      </c>
      <c r="L62" s="26" t="s">
        <v>283</v>
      </c>
      <c r="M62" s="26" t="s">
        <v>10</v>
      </c>
      <c r="N62" s="26" t="s">
        <v>19</v>
      </c>
      <c r="O62" s="26" t="s">
        <v>357</v>
      </c>
      <c r="P62" s="26" t="s">
        <v>2</v>
      </c>
      <c r="Q62" s="26">
        <v>6</v>
      </c>
      <c r="R62" s="26">
        <v>400</v>
      </c>
      <c r="S62" s="26" t="s">
        <v>2</v>
      </c>
      <c r="T62" s="26" t="s">
        <v>328</v>
      </c>
      <c r="U62" s="26" t="s">
        <v>328</v>
      </c>
      <c r="V62" s="26">
        <v>20</v>
      </c>
      <c r="W62" s="26">
        <v>300</v>
      </c>
      <c r="X62" s="26" t="s">
        <v>2</v>
      </c>
      <c r="Y62" s="26" t="s">
        <v>2</v>
      </c>
      <c r="Z62" s="26" t="s">
        <v>2</v>
      </c>
      <c r="AA62" s="26" t="s">
        <v>9</v>
      </c>
      <c r="AB62" s="26" t="s">
        <v>38</v>
      </c>
      <c r="AC62" s="26" t="s">
        <v>327</v>
      </c>
      <c r="AD62" s="26" t="s">
        <v>2</v>
      </c>
      <c r="AE62" s="26" t="s">
        <v>291</v>
      </c>
      <c r="AF62" s="26" t="s">
        <v>26</v>
      </c>
      <c r="AG62" s="26">
        <v>1</v>
      </c>
      <c r="AH62" s="14" t="s">
        <v>2</v>
      </c>
      <c r="AI62" s="26" t="s">
        <v>288</v>
      </c>
      <c r="AJ62" s="26"/>
      <c r="AK62" s="26"/>
      <c r="AL62" s="26"/>
      <c r="AM62" s="26"/>
      <c r="AN62" s="26"/>
      <c r="AO62" s="26" t="s">
        <v>2</v>
      </c>
      <c r="AP62" s="14" t="s">
        <v>2</v>
      </c>
      <c r="AQ62" s="26" t="s">
        <v>2</v>
      </c>
      <c r="AR62" s="26" t="s">
        <v>2</v>
      </c>
      <c r="AS62" s="26" t="s">
        <v>2</v>
      </c>
      <c r="AT62" s="26" t="s">
        <v>2</v>
      </c>
      <c r="AU62" s="26" t="s">
        <v>2</v>
      </c>
      <c r="AV62" s="26"/>
    </row>
    <row r="63" spans="1:48" x14ac:dyDescent="0.25">
      <c r="A63" s="1">
        <v>59</v>
      </c>
      <c r="B63" s="37" t="s">
        <v>104</v>
      </c>
      <c r="C63" s="25" t="s">
        <v>54</v>
      </c>
      <c r="D63" s="25" t="s">
        <v>292</v>
      </c>
      <c r="E63" s="25" t="s">
        <v>23</v>
      </c>
      <c r="F63" s="41">
        <f>-7.45+3</f>
        <v>-4.45</v>
      </c>
      <c r="G63" s="41">
        <f>ROUND(Table3[[#This Row],[Estmated absolute elevation (m)]]+13.09,1)</f>
        <v>8.6</v>
      </c>
      <c r="H63" s="25" t="s">
        <v>16</v>
      </c>
      <c r="I63" s="25" t="s">
        <v>356</v>
      </c>
      <c r="J63" s="25" t="s">
        <v>241</v>
      </c>
      <c r="K63" s="25" t="s">
        <v>243</v>
      </c>
      <c r="L63" s="25" t="s">
        <v>283</v>
      </c>
      <c r="M63" s="25" t="s">
        <v>10</v>
      </c>
      <c r="N63" s="25" t="s">
        <v>19</v>
      </c>
      <c r="O63" s="25" t="s">
        <v>353</v>
      </c>
      <c r="P63" s="25" t="s">
        <v>328</v>
      </c>
      <c r="Q63" s="25">
        <v>6</v>
      </c>
      <c r="R63" s="25">
        <v>100</v>
      </c>
      <c r="S63" s="25" t="s">
        <v>2</v>
      </c>
      <c r="T63" s="25" t="s">
        <v>328</v>
      </c>
      <c r="U63" s="25" t="s">
        <v>328</v>
      </c>
      <c r="V63" s="25">
        <v>20</v>
      </c>
      <c r="W63" s="25">
        <v>125</v>
      </c>
      <c r="X63" s="25" t="s">
        <v>2</v>
      </c>
      <c r="Y63" s="25" t="s">
        <v>2</v>
      </c>
      <c r="Z63" s="25" t="s">
        <v>2</v>
      </c>
      <c r="AA63" s="25" t="s">
        <v>9</v>
      </c>
      <c r="AB63" s="25" t="s">
        <v>19</v>
      </c>
      <c r="AC63" s="25" t="s">
        <v>327</v>
      </c>
      <c r="AD63" s="25" t="s">
        <v>2</v>
      </c>
      <c r="AE63" s="25" t="s">
        <v>291</v>
      </c>
      <c r="AF63" s="25" t="s">
        <v>26</v>
      </c>
      <c r="AG63" s="25">
        <v>1</v>
      </c>
      <c r="AH63" s="4" t="s">
        <v>2</v>
      </c>
      <c r="AI63" s="25" t="s">
        <v>288</v>
      </c>
      <c r="AJ63" s="25" t="s">
        <v>352</v>
      </c>
      <c r="AK63" s="25" t="s">
        <v>352</v>
      </c>
      <c r="AL63" s="25" t="s">
        <v>352</v>
      </c>
      <c r="AM63" s="25" t="s">
        <v>352</v>
      </c>
      <c r="AN63" s="25" t="s">
        <v>352</v>
      </c>
      <c r="AO63" s="25" t="s">
        <v>328</v>
      </c>
      <c r="AP63" s="4" t="str">
        <f>IF(Table3[[#This Row],[Connecting port to thermowell]]="1/2 NPTM",25,IF(Table3[[#This Row],[Connecting port to thermowell]]="1/2 NPSM",15,"to be confirmed"))</f>
        <v>to be confirmed</v>
      </c>
      <c r="AQ63" s="25" t="s">
        <v>328</v>
      </c>
      <c r="AR63" s="25" t="s">
        <v>328</v>
      </c>
      <c r="AS63" s="25" t="s">
        <v>328</v>
      </c>
      <c r="AT63" s="25" t="s">
        <v>328</v>
      </c>
      <c r="AU63" s="25" t="s">
        <v>328</v>
      </c>
      <c r="AV63" s="25" t="s">
        <v>328</v>
      </c>
    </row>
    <row r="64" spans="1:48" x14ac:dyDescent="0.25">
      <c r="A64" s="1">
        <v>60</v>
      </c>
      <c r="B64" s="37" t="s">
        <v>105</v>
      </c>
      <c r="C64" s="25" t="s">
        <v>55</v>
      </c>
      <c r="D64" s="25" t="s">
        <v>292</v>
      </c>
      <c r="E64" s="25" t="s">
        <v>23</v>
      </c>
      <c r="F64" s="41">
        <f>-7.45+3</f>
        <v>-4.45</v>
      </c>
      <c r="G64" s="41">
        <f>ROUND(Table3[[#This Row],[Estmated absolute elevation (m)]]+13.09,1)</f>
        <v>8.6</v>
      </c>
      <c r="H64" s="25" t="s">
        <v>16</v>
      </c>
      <c r="I64" s="25" t="s">
        <v>356</v>
      </c>
      <c r="J64" s="25" t="s">
        <v>242</v>
      </c>
      <c r="K64" s="25" t="s">
        <v>243</v>
      </c>
      <c r="L64" s="25" t="s">
        <v>283</v>
      </c>
      <c r="M64" s="25" t="s">
        <v>10</v>
      </c>
      <c r="N64" s="25" t="s">
        <v>19</v>
      </c>
      <c r="O64" s="25" t="s">
        <v>353</v>
      </c>
      <c r="P64" s="25" t="s">
        <v>328</v>
      </c>
      <c r="Q64" s="25">
        <v>6</v>
      </c>
      <c r="R64" s="25">
        <v>100</v>
      </c>
      <c r="S64" s="25" t="s">
        <v>2</v>
      </c>
      <c r="T64" s="25" t="s">
        <v>328</v>
      </c>
      <c r="U64" s="25" t="s">
        <v>328</v>
      </c>
      <c r="V64" s="25">
        <v>20</v>
      </c>
      <c r="W64" s="25">
        <v>125</v>
      </c>
      <c r="X64" s="25" t="s">
        <v>2</v>
      </c>
      <c r="Y64" s="25" t="s">
        <v>2</v>
      </c>
      <c r="Z64" s="25" t="s">
        <v>2</v>
      </c>
      <c r="AA64" s="25" t="s">
        <v>9</v>
      </c>
      <c r="AB64" s="25" t="s">
        <v>19</v>
      </c>
      <c r="AC64" s="25" t="s">
        <v>327</v>
      </c>
      <c r="AD64" s="25" t="s">
        <v>2</v>
      </c>
      <c r="AE64" s="25" t="s">
        <v>291</v>
      </c>
      <c r="AF64" s="25" t="s">
        <v>26</v>
      </c>
      <c r="AG64" s="25">
        <v>1</v>
      </c>
      <c r="AH64" s="4" t="s">
        <v>2</v>
      </c>
      <c r="AI64" s="25" t="s">
        <v>288</v>
      </c>
      <c r="AJ64" s="25" t="s">
        <v>352</v>
      </c>
      <c r="AK64" s="25" t="s">
        <v>352</v>
      </c>
      <c r="AL64" s="25" t="s">
        <v>352</v>
      </c>
      <c r="AM64" s="25" t="s">
        <v>352</v>
      </c>
      <c r="AN64" s="25" t="s">
        <v>352</v>
      </c>
      <c r="AO64" s="25" t="s">
        <v>328</v>
      </c>
      <c r="AP64" s="4" t="str">
        <f>IF(Table3[[#This Row],[Connecting port to thermowell]]="1/2 NPTM",25,IF(Table3[[#This Row],[Connecting port to thermowell]]="1/2 NPSM",15,"to be confirmed"))</f>
        <v>to be confirmed</v>
      </c>
      <c r="AQ64" s="25" t="s">
        <v>328</v>
      </c>
      <c r="AR64" s="25" t="s">
        <v>328</v>
      </c>
      <c r="AS64" s="25" t="s">
        <v>328</v>
      </c>
      <c r="AT64" s="25" t="s">
        <v>328</v>
      </c>
      <c r="AU64" s="25" t="s">
        <v>328</v>
      </c>
      <c r="AV64" s="25" t="s">
        <v>328</v>
      </c>
    </row>
    <row r="65" spans="1:48" x14ac:dyDescent="0.25">
      <c r="A65" s="1">
        <v>61</v>
      </c>
      <c r="B65" s="37" t="s">
        <v>113</v>
      </c>
      <c r="C65" s="25" t="s">
        <v>69</v>
      </c>
      <c r="D65" s="25" t="s">
        <v>292</v>
      </c>
      <c r="E65" s="25" t="s">
        <v>23</v>
      </c>
      <c r="F65" s="41">
        <f>-7.45+3</f>
        <v>-4.45</v>
      </c>
      <c r="G65" s="41">
        <f>ROUND(Table3[[#This Row],[Estmated absolute elevation (m)]]+13.09,1)</f>
        <v>8.6</v>
      </c>
      <c r="H65" s="25" t="s">
        <v>16</v>
      </c>
      <c r="I65" s="25" t="s">
        <v>356</v>
      </c>
      <c r="J65" s="25" t="s">
        <v>244</v>
      </c>
      <c r="K65" s="25" t="s">
        <v>243</v>
      </c>
      <c r="L65" s="25" t="s">
        <v>283</v>
      </c>
      <c r="M65" s="25" t="s">
        <v>10</v>
      </c>
      <c r="N65" s="25" t="s">
        <v>19</v>
      </c>
      <c r="O65" s="25" t="s">
        <v>353</v>
      </c>
      <c r="P65" s="25" t="s">
        <v>328</v>
      </c>
      <c r="Q65" s="25">
        <v>6</v>
      </c>
      <c r="R65" s="25">
        <v>100</v>
      </c>
      <c r="S65" s="25" t="s">
        <v>2</v>
      </c>
      <c r="T65" s="25" t="s">
        <v>328</v>
      </c>
      <c r="U65" s="25" t="s">
        <v>328</v>
      </c>
      <c r="V65" s="25">
        <v>20</v>
      </c>
      <c r="W65" s="25">
        <v>125</v>
      </c>
      <c r="X65" s="25" t="s">
        <v>2</v>
      </c>
      <c r="Y65" s="25" t="s">
        <v>2</v>
      </c>
      <c r="Z65" s="25" t="s">
        <v>2</v>
      </c>
      <c r="AA65" s="25" t="s">
        <v>9</v>
      </c>
      <c r="AB65" s="25" t="s">
        <v>19</v>
      </c>
      <c r="AC65" s="25" t="s">
        <v>327</v>
      </c>
      <c r="AD65" s="25" t="s">
        <v>2</v>
      </c>
      <c r="AE65" s="25" t="s">
        <v>291</v>
      </c>
      <c r="AF65" s="25" t="s">
        <v>26</v>
      </c>
      <c r="AG65" s="25">
        <v>1</v>
      </c>
      <c r="AH65" s="4" t="s">
        <v>2</v>
      </c>
      <c r="AI65" s="25" t="s">
        <v>288</v>
      </c>
      <c r="AJ65" s="25" t="s">
        <v>352</v>
      </c>
      <c r="AK65" s="25" t="s">
        <v>352</v>
      </c>
      <c r="AL65" s="25" t="s">
        <v>352</v>
      </c>
      <c r="AM65" s="25" t="s">
        <v>352</v>
      </c>
      <c r="AN65" s="25" t="s">
        <v>352</v>
      </c>
      <c r="AO65" s="25" t="s">
        <v>328</v>
      </c>
      <c r="AP65" s="4" t="str">
        <f>IF(Table3[[#This Row],[Connecting port to thermowell]]="1/2 NPTM",25,IF(Table3[[#This Row],[Connecting port to thermowell]]="1/2 NPSM",15,"to be confirmed"))</f>
        <v>to be confirmed</v>
      </c>
      <c r="AQ65" s="25" t="s">
        <v>328</v>
      </c>
      <c r="AR65" s="25" t="s">
        <v>328</v>
      </c>
      <c r="AS65" s="25" t="s">
        <v>328</v>
      </c>
      <c r="AT65" s="25" t="s">
        <v>328</v>
      </c>
      <c r="AU65" s="25" t="s">
        <v>328</v>
      </c>
      <c r="AV65" s="25" t="s">
        <v>328</v>
      </c>
    </row>
    <row r="66" spans="1:48" x14ac:dyDescent="0.25">
      <c r="A66" s="1">
        <v>62</v>
      </c>
      <c r="B66" s="29" t="s">
        <v>141</v>
      </c>
      <c r="C66" s="25" t="s">
        <v>92</v>
      </c>
      <c r="D66" s="25" t="s">
        <v>293</v>
      </c>
      <c r="E66" s="25" t="s">
        <v>23</v>
      </c>
      <c r="F66" s="41">
        <v>-4.4400000000000004</v>
      </c>
      <c r="G66" s="41">
        <f>ROUND(Table3[[#This Row],[Estmated absolute elevation (m)]]+13.09,1)</f>
        <v>8.6999999999999993</v>
      </c>
      <c r="H66" s="25" t="s">
        <v>14</v>
      </c>
      <c r="I66" s="25" t="s">
        <v>356</v>
      </c>
      <c r="J66" s="25" t="s">
        <v>233</v>
      </c>
      <c r="K66" s="25" t="s">
        <v>184</v>
      </c>
      <c r="L66" s="25" t="s">
        <v>283</v>
      </c>
      <c r="M66" s="25" t="s">
        <v>175</v>
      </c>
      <c r="N66" s="25" t="s">
        <v>38</v>
      </c>
      <c r="O66" s="25" t="s">
        <v>353</v>
      </c>
      <c r="P66" s="25" t="s">
        <v>340</v>
      </c>
      <c r="Q66" s="25">
        <v>18</v>
      </c>
      <c r="R66" s="25">
        <v>230</v>
      </c>
      <c r="S66" s="25">
        <v>80</v>
      </c>
      <c r="T66" s="25">
        <v>50</v>
      </c>
      <c r="U66" s="25">
        <v>7.62</v>
      </c>
      <c r="V66" s="25">
        <v>15</v>
      </c>
      <c r="W66" s="25">
        <v>250</v>
      </c>
      <c r="X66" s="25">
        <v>77.92</v>
      </c>
      <c r="Y66" s="25" t="s">
        <v>7</v>
      </c>
      <c r="Z66" s="25" t="s">
        <v>8</v>
      </c>
      <c r="AA66" s="25" t="s">
        <v>9</v>
      </c>
      <c r="AB66" s="25" t="s">
        <v>19</v>
      </c>
      <c r="AC66" s="25" t="s">
        <v>21</v>
      </c>
      <c r="AD66" s="25" t="s">
        <v>39</v>
      </c>
      <c r="AE66" s="25" t="s">
        <v>20</v>
      </c>
      <c r="AF66" s="41" t="s">
        <v>2</v>
      </c>
      <c r="AG66" s="25">
        <v>1</v>
      </c>
      <c r="AH66" s="4">
        <f>Table3[[#This Row],[Pipe/Tank PS
(barg)]]*Table3[[#This Row],[Pipe DN]]</f>
        <v>1200</v>
      </c>
      <c r="AI66" s="25" t="s">
        <v>36</v>
      </c>
      <c r="AJ66" s="25">
        <v>100</v>
      </c>
      <c r="AK66" s="25">
        <v>87</v>
      </c>
      <c r="AL66" s="25">
        <v>350</v>
      </c>
      <c r="AM66" s="25">
        <v>0.49299999999999999</v>
      </c>
      <c r="AN66" s="38">
        <v>1.2300000000000001E-5</v>
      </c>
      <c r="AO66" s="25" t="s">
        <v>164</v>
      </c>
      <c r="AP66" s="4">
        <f>IF(Table3[[#This Row],[Connecting port to thermowell]]="1/2 NPTM",25,IF(Table3[[#This Row],[Connecting port to thermowell]]="1/2 NPSM",15,"to be confirmed"))</f>
        <v>25</v>
      </c>
      <c r="AQ66" s="25">
        <v>60</v>
      </c>
      <c r="AR66" s="25">
        <v>65</v>
      </c>
      <c r="AS66" s="25">
        <v>25.4</v>
      </c>
      <c r="AT66" s="25">
        <v>16</v>
      </c>
      <c r="AU66" s="25">
        <v>6.6</v>
      </c>
      <c r="AV66" s="25">
        <v>6.4</v>
      </c>
    </row>
    <row r="67" spans="1:48" x14ac:dyDescent="0.25">
      <c r="A67" s="1">
        <v>63</v>
      </c>
      <c r="B67" s="30" t="s">
        <v>118</v>
      </c>
      <c r="C67" s="25" t="s">
        <v>74</v>
      </c>
      <c r="D67" s="25" t="s">
        <v>293</v>
      </c>
      <c r="E67" s="25" t="s">
        <v>23</v>
      </c>
      <c r="F67" s="41">
        <v>-4.22</v>
      </c>
      <c r="G67" s="41">
        <f>ROUND(Table3[[#This Row],[Estmated absolute elevation (m)]]+13.09,1)</f>
        <v>8.9</v>
      </c>
      <c r="H67" s="25" t="s">
        <v>261</v>
      </c>
      <c r="I67" s="25" t="s">
        <v>356</v>
      </c>
      <c r="J67" s="25" t="s">
        <v>264</v>
      </c>
      <c r="K67" s="25" t="s">
        <v>188</v>
      </c>
      <c r="L67" s="25" t="s">
        <v>281</v>
      </c>
      <c r="M67" s="25" t="s">
        <v>175</v>
      </c>
      <c r="N67" s="25" t="s">
        <v>38</v>
      </c>
      <c r="O67" s="25" t="s">
        <v>353</v>
      </c>
      <c r="P67" s="25" t="s">
        <v>340</v>
      </c>
      <c r="Q67" s="25">
        <v>0</v>
      </c>
      <c r="R67" s="25">
        <v>35</v>
      </c>
      <c r="S67" s="39">
        <v>80</v>
      </c>
      <c r="T67" s="25">
        <v>50</v>
      </c>
      <c r="U67" s="39">
        <v>7.62</v>
      </c>
      <c r="V67" s="25">
        <v>20</v>
      </c>
      <c r="W67" s="25">
        <v>35</v>
      </c>
      <c r="X67" s="39">
        <v>77.92</v>
      </c>
      <c r="Y67" s="25" t="s">
        <v>7</v>
      </c>
      <c r="Z67" s="39" t="s">
        <v>8</v>
      </c>
      <c r="AA67" s="25" t="s">
        <v>10</v>
      </c>
      <c r="AB67" s="25" t="s">
        <v>38</v>
      </c>
      <c r="AC67" s="25" t="s">
        <v>17</v>
      </c>
      <c r="AD67" s="25" t="s">
        <v>18</v>
      </c>
      <c r="AE67" s="25" t="s">
        <v>2</v>
      </c>
      <c r="AF67" s="25" t="s">
        <v>2</v>
      </c>
      <c r="AG67" s="25">
        <v>2</v>
      </c>
      <c r="AH67" s="4">
        <f>Table3[[#This Row],[Pipe/Tank PS
(barg)]]*Table3[[#This Row],[Pipe DN]]</f>
        <v>1600</v>
      </c>
      <c r="AI67" s="25" t="s">
        <v>34</v>
      </c>
      <c r="AJ67" s="25">
        <v>35</v>
      </c>
      <c r="AK67" s="25">
        <v>600</v>
      </c>
      <c r="AL67" s="25">
        <v>25</v>
      </c>
      <c r="AM67" s="25">
        <v>1000</v>
      </c>
      <c r="AN67" s="38">
        <v>1.31E-3</v>
      </c>
      <c r="AO67" s="25" t="s">
        <v>164</v>
      </c>
      <c r="AP67" s="4">
        <f>IF(Table3[[#This Row],[Connecting port to thermowell]]="1/2 NPTM",25,IF(Table3[[#This Row],[Connecting port to thermowell]]="1/2 NPSM",15,"to be confirmed"))</f>
        <v>25</v>
      </c>
      <c r="AQ67" s="25">
        <v>60</v>
      </c>
      <c r="AR67" s="25">
        <v>65</v>
      </c>
      <c r="AS67" s="25">
        <v>25.4</v>
      </c>
      <c r="AT67" s="25">
        <v>16</v>
      </c>
      <c r="AU67" s="25">
        <v>6.6</v>
      </c>
      <c r="AV67" s="25">
        <v>6.4</v>
      </c>
    </row>
    <row r="68" spans="1:48" x14ac:dyDescent="0.25">
      <c r="A68" s="1">
        <v>64</v>
      </c>
      <c r="B68" s="33" t="s">
        <v>146</v>
      </c>
      <c r="C68" s="25" t="s">
        <v>97</v>
      </c>
      <c r="D68" s="25" t="s">
        <v>293</v>
      </c>
      <c r="E68" s="25" t="s">
        <v>23</v>
      </c>
      <c r="F68" s="41">
        <v>-4.1500000000000004</v>
      </c>
      <c r="G68" s="41">
        <f>ROUND(Table3[[#This Row],[Estmated absolute elevation (m)]]+13.09,1)</f>
        <v>8.9</v>
      </c>
      <c r="H68" s="25" t="s">
        <v>13</v>
      </c>
      <c r="I68" s="25" t="s">
        <v>356</v>
      </c>
      <c r="J68" s="25" t="s">
        <v>257</v>
      </c>
      <c r="K68" s="25" t="s">
        <v>315</v>
      </c>
      <c r="L68" s="25" t="s">
        <v>283</v>
      </c>
      <c r="M68" s="25" t="s">
        <v>175</v>
      </c>
      <c r="N68" s="25" t="s">
        <v>38</v>
      </c>
      <c r="O68" s="25" t="s">
        <v>353</v>
      </c>
      <c r="P68" s="25" t="s">
        <v>340</v>
      </c>
      <c r="Q68" s="25">
        <v>6</v>
      </c>
      <c r="R68" s="25">
        <v>60</v>
      </c>
      <c r="S68" s="25">
        <v>150</v>
      </c>
      <c r="T68" s="25">
        <v>50</v>
      </c>
      <c r="U68" s="25">
        <v>10.97</v>
      </c>
      <c r="V68" s="25">
        <v>20</v>
      </c>
      <c r="W68" s="25">
        <v>125</v>
      </c>
      <c r="X68" s="25">
        <v>146.36000000000001</v>
      </c>
      <c r="Y68" s="25" t="s">
        <v>7</v>
      </c>
      <c r="Z68" s="25" t="s">
        <v>8</v>
      </c>
      <c r="AA68" s="25" t="s">
        <v>9</v>
      </c>
      <c r="AB68" s="25" t="s">
        <v>19</v>
      </c>
      <c r="AC68" s="25" t="s">
        <v>17</v>
      </c>
      <c r="AD68" s="25" t="s">
        <v>18</v>
      </c>
      <c r="AE68" s="25" t="s">
        <v>20</v>
      </c>
      <c r="AF68" s="25" t="s">
        <v>26</v>
      </c>
      <c r="AG68" s="25">
        <v>1</v>
      </c>
      <c r="AH68" s="4">
        <f>Table3[[#This Row],[Pipe/Tank PS
(barg)]]*Table3[[#This Row],[Pipe DN]]</f>
        <v>3000</v>
      </c>
      <c r="AI68" s="25" t="s">
        <v>36</v>
      </c>
      <c r="AJ68" s="25">
        <v>6</v>
      </c>
      <c r="AK68" s="25">
        <v>115</v>
      </c>
      <c r="AL68" s="25">
        <v>600</v>
      </c>
      <c r="AM68" s="25">
        <v>1.369</v>
      </c>
      <c r="AN68" s="38">
        <v>1.6900000000000001E-5</v>
      </c>
      <c r="AO68" s="25" t="s">
        <v>164</v>
      </c>
      <c r="AP68" s="4">
        <f>IF(Table3[[#This Row],[Connecting port to thermowell]]="1/2 NPTM",25,IF(Table3[[#This Row],[Connecting port to thermowell]]="1/2 NPSM",15,"to be confirmed"))</f>
        <v>25</v>
      </c>
      <c r="AQ68" s="25">
        <v>65</v>
      </c>
      <c r="AR68" s="25">
        <v>90</v>
      </c>
      <c r="AS68" s="25">
        <v>25.4</v>
      </c>
      <c r="AT68" s="25">
        <v>16</v>
      </c>
      <c r="AU68" s="25">
        <v>6.6</v>
      </c>
      <c r="AV68" s="25">
        <v>6.4</v>
      </c>
    </row>
    <row r="69" spans="1:48" x14ac:dyDescent="0.25">
      <c r="A69" s="1">
        <v>65</v>
      </c>
      <c r="B69" s="30" t="s">
        <v>136</v>
      </c>
      <c r="C69" s="25" t="s">
        <v>88</v>
      </c>
      <c r="D69" s="25" t="s">
        <v>293</v>
      </c>
      <c r="E69" s="25" t="s">
        <v>23</v>
      </c>
      <c r="F69" s="43">
        <v>-3.78</v>
      </c>
      <c r="G69" s="41">
        <f>ROUND(Table3[[#This Row],[Estmated absolute elevation (m)]]+13.09,1)</f>
        <v>9.3000000000000007</v>
      </c>
      <c r="H69" s="25" t="s">
        <v>261</v>
      </c>
      <c r="I69" s="25" t="s">
        <v>356</v>
      </c>
      <c r="J69" s="25" t="s">
        <v>265</v>
      </c>
      <c r="K69" s="25" t="s">
        <v>189</v>
      </c>
      <c r="L69" s="25" t="s">
        <v>281</v>
      </c>
      <c r="M69" s="25" t="s">
        <v>175</v>
      </c>
      <c r="N69" s="25" t="s">
        <v>38</v>
      </c>
      <c r="O69" s="25" t="s">
        <v>353</v>
      </c>
      <c r="P69" s="25" t="s">
        <v>340</v>
      </c>
      <c r="Q69" s="25">
        <v>0</v>
      </c>
      <c r="R69" s="25">
        <v>35</v>
      </c>
      <c r="S69" s="39">
        <v>80</v>
      </c>
      <c r="T69" s="25">
        <v>50</v>
      </c>
      <c r="U69" s="39">
        <v>7.62</v>
      </c>
      <c r="V69" s="25">
        <v>20</v>
      </c>
      <c r="W69" s="25">
        <v>35</v>
      </c>
      <c r="X69" s="39">
        <v>77.92</v>
      </c>
      <c r="Y69" s="25" t="s">
        <v>7</v>
      </c>
      <c r="Z69" s="39" t="s">
        <v>8</v>
      </c>
      <c r="AA69" s="25" t="s">
        <v>10</v>
      </c>
      <c r="AB69" s="25" t="s">
        <v>38</v>
      </c>
      <c r="AC69" s="25" t="s">
        <v>17</v>
      </c>
      <c r="AD69" s="25" t="s">
        <v>18</v>
      </c>
      <c r="AE69" s="25" t="s">
        <v>2</v>
      </c>
      <c r="AF69" s="25" t="s">
        <v>2</v>
      </c>
      <c r="AG69" s="25">
        <v>2</v>
      </c>
      <c r="AH69" s="4">
        <f>Table3[[#This Row],[Pipe/Tank PS
(barg)]]*Table3[[#This Row],[Pipe DN]]</f>
        <v>1600</v>
      </c>
      <c r="AI69" s="25" t="s">
        <v>34</v>
      </c>
      <c r="AJ69" s="25">
        <v>35</v>
      </c>
      <c r="AK69" s="25">
        <v>600</v>
      </c>
      <c r="AL69" s="25">
        <v>25</v>
      </c>
      <c r="AM69" s="25">
        <v>1000</v>
      </c>
      <c r="AN69" s="38">
        <v>1.31E-3</v>
      </c>
      <c r="AO69" s="25" t="s">
        <v>164</v>
      </c>
      <c r="AP69" s="4">
        <f>IF(Table3[[#This Row],[Connecting port to thermowell]]="1/2 NPTM",25,IF(Table3[[#This Row],[Connecting port to thermowell]]="1/2 NPSM",15,"to be confirmed"))</f>
        <v>25</v>
      </c>
      <c r="AQ69" s="25">
        <v>60</v>
      </c>
      <c r="AR69" s="25">
        <v>65</v>
      </c>
      <c r="AS69" s="25">
        <v>25.4</v>
      </c>
      <c r="AT69" s="25">
        <v>16</v>
      </c>
      <c r="AU69" s="25">
        <v>6.6</v>
      </c>
      <c r="AV69" s="25">
        <v>6.4</v>
      </c>
    </row>
    <row r="70" spans="1:48" x14ac:dyDescent="0.25">
      <c r="A70" s="1">
        <v>66</v>
      </c>
      <c r="B70" s="15" t="s">
        <v>130</v>
      </c>
      <c r="C70" s="25" t="s">
        <v>82</v>
      </c>
      <c r="D70" s="25" t="s">
        <v>292</v>
      </c>
      <c r="E70" s="25" t="s">
        <v>23</v>
      </c>
      <c r="F70" s="41">
        <v>-3.33</v>
      </c>
      <c r="G70" s="41">
        <f>ROUND(Table3[[#This Row],[Estmated absolute elevation (m)]]+13.09,1)</f>
        <v>9.8000000000000007</v>
      </c>
      <c r="H70" s="25" t="s">
        <v>208</v>
      </c>
      <c r="I70" s="25" t="s">
        <v>355</v>
      </c>
      <c r="J70" s="25" t="s">
        <v>209</v>
      </c>
      <c r="K70" s="25" t="s">
        <v>181</v>
      </c>
      <c r="L70" s="25" t="s">
        <v>283</v>
      </c>
      <c r="M70" s="25" t="s">
        <v>175</v>
      </c>
      <c r="N70" s="25" t="s">
        <v>38</v>
      </c>
      <c r="O70" s="25" t="s">
        <v>353</v>
      </c>
      <c r="P70" s="25" t="s">
        <v>339</v>
      </c>
      <c r="Q70" s="25">
        <v>6</v>
      </c>
      <c r="R70" s="25">
        <v>125</v>
      </c>
      <c r="S70" s="25" t="s">
        <v>2</v>
      </c>
      <c r="T70" s="25">
        <v>50</v>
      </c>
      <c r="U70" s="25">
        <v>72</v>
      </c>
      <c r="V70" s="25">
        <v>15</v>
      </c>
      <c r="W70" s="25">
        <v>125</v>
      </c>
      <c r="X70" s="25" t="s">
        <v>2</v>
      </c>
      <c r="Y70" s="25" t="s">
        <v>2</v>
      </c>
      <c r="Z70" s="25" t="s">
        <v>2</v>
      </c>
      <c r="AA70" s="25" t="s">
        <v>9</v>
      </c>
      <c r="AB70" s="25" t="s">
        <v>19</v>
      </c>
      <c r="AC70" s="25" t="s">
        <v>325</v>
      </c>
      <c r="AD70" s="25" t="s">
        <v>2</v>
      </c>
      <c r="AE70" s="25" t="s">
        <v>326</v>
      </c>
      <c r="AF70" s="25" t="s">
        <v>26</v>
      </c>
      <c r="AG70" s="25">
        <v>1</v>
      </c>
      <c r="AH70" s="4" t="s">
        <v>2</v>
      </c>
      <c r="AI70" s="25" t="s">
        <v>288</v>
      </c>
      <c r="AJ70" s="25" t="s">
        <v>352</v>
      </c>
      <c r="AK70" s="25" t="s">
        <v>352</v>
      </c>
      <c r="AL70" s="25" t="s">
        <v>352</v>
      </c>
      <c r="AM70" s="25" t="s">
        <v>352</v>
      </c>
      <c r="AN70" s="25" t="s">
        <v>352</v>
      </c>
      <c r="AO70" s="25" t="s">
        <v>164</v>
      </c>
      <c r="AP70" s="4">
        <f>IF(Table3[[#This Row],[Connecting port to thermowell]]="1/2 NPTM",25,IF(Table3[[#This Row],[Connecting port to thermowell]]="1/2 NPSM",15,"to be confirmed"))</f>
        <v>15</v>
      </c>
      <c r="AQ70" s="25">
        <v>170</v>
      </c>
      <c r="AR70" s="25">
        <v>200</v>
      </c>
      <c r="AS70" s="25">
        <v>42.2</v>
      </c>
      <c r="AT70" s="25">
        <v>26.5</v>
      </c>
      <c r="AU70" s="25">
        <v>6.5</v>
      </c>
      <c r="AV70" s="25">
        <v>6.4</v>
      </c>
    </row>
    <row r="71" spans="1:48" x14ac:dyDescent="0.25">
      <c r="A71" s="1">
        <v>67</v>
      </c>
      <c r="B71" s="15" t="s">
        <v>131</v>
      </c>
      <c r="C71" s="25" t="s">
        <v>83</v>
      </c>
      <c r="D71" s="25" t="s">
        <v>292</v>
      </c>
      <c r="E71" s="25" t="s">
        <v>23</v>
      </c>
      <c r="F71" s="41">
        <v>-3.33</v>
      </c>
      <c r="G71" s="41">
        <f>ROUND(Table3[[#This Row],[Estmated absolute elevation (m)]]+13.09,1)</f>
        <v>9.8000000000000007</v>
      </c>
      <c r="H71" s="25" t="s">
        <v>208</v>
      </c>
      <c r="I71" s="25" t="s">
        <v>355</v>
      </c>
      <c r="J71" s="25" t="s">
        <v>210</v>
      </c>
      <c r="K71" s="25" t="s">
        <v>181</v>
      </c>
      <c r="L71" s="25" t="s">
        <v>283</v>
      </c>
      <c r="M71" s="25" t="s">
        <v>175</v>
      </c>
      <c r="N71" s="25" t="s">
        <v>38</v>
      </c>
      <c r="O71" s="25" t="s">
        <v>353</v>
      </c>
      <c r="P71" s="25" t="s">
        <v>339</v>
      </c>
      <c r="Q71" s="25">
        <v>6</v>
      </c>
      <c r="R71" s="25">
        <v>125</v>
      </c>
      <c r="S71" s="25" t="s">
        <v>2</v>
      </c>
      <c r="T71" s="25">
        <v>50</v>
      </c>
      <c r="U71" s="25">
        <v>72</v>
      </c>
      <c r="V71" s="25">
        <v>15</v>
      </c>
      <c r="W71" s="25">
        <v>125</v>
      </c>
      <c r="X71" s="25" t="s">
        <v>2</v>
      </c>
      <c r="Y71" s="25" t="s">
        <v>2</v>
      </c>
      <c r="Z71" s="25" t="s">
        <v>2</v>
      </c>
      <c r="AA71" s="25" t="s">
        <v>9</v>
      </c>
      <c r="AB71" s="25" t="s">
        <v>19</v>
      </c>
      <c r="AC71" s="25" t="s">
        <v>325</v>
      </c>
      <c r="AD71" s="25" t="s">
        <v>2</v>
      </c>
      <c r="AE71" s="25" t="s">
        <v>326</v>
      </c>
      <c r="AF71" s="25" t="s">
        <v>26</v>
      </c>
      <c r="AG71" s="25">
        <v>1</v>
      </c>
      <c r="AH71" s="4" t="s">
        <v>2</v>
      </c>
      <c r="AI71" s="25" t="s">
        <v>288</v>
      </c>
      <c r="AJ71" s="25" t="s">
        <v>352</v>
      </c>
      <c r="AK71" s="25" t="s">
        <v>352</v>
      </c>
      <c r="AL71" s="25" t="s">
        <v>352</v>
      </c>
      <c r="AM71" s="25" t="s">
        <v>352</v>
      </c>
      <c r="AN71" s="25" t="s">
        <v>352</v>
      </c>
      <c r="AO71" s="25" t="s">
        <v>164</v>
      </c>
      <c r="AP71" s="4">
        <f>IF(Table3[[#This Row],[Connecting port to thermowell]]="1/2 NPTM",25,IF(Table3[[#This Row],[Connecting port to thermowell]]="1/2 NPSM",15,"to be confirmed"))</f>
        <v>15</v>
      </c>
      <c r="AQ71" s="25">
        <v>170</v>
      </c>
      <c r="AR71" s="25">
        <v>200</v>
      </c>
      <c r="AS71" s="25">
        <v>42.2</v>
      </c>
      <c r="AT71" s="25">
        <v>26.5</v>
      </c>
      <c r="AU71" s="25">
        <v>6.5</v>
      </c>
      <c r="AV71" s="25">
        <v>6.4</v>
      </c>
    </row>
    <row r="72" spans="1:48" x14ac:dyDescent="0.25">
      <c r="A72" s="1">
        <v>68</v>
      </c>
      <c r="B72" s="15" t="s">
        <v>134</v>
      </c>
      <c r="C72" s="25" t="s">
        <v>86</v>
      </c>
      <c r="D72" s="25" t="s">
        <v>292</v>
      </c>
      <c r="E72" s="25" t="s">
        <v>23</v>
      </c>
      <c r="F72" s="41">
        <v>-3.33</v>
      </c>
      <c r="G72" s="41">
        <f>ROUND(Table3[[#This Row],[Estmated absolute elevation (m)]]+13.09,1)</f>
        <v>9.8000000000000007</v>
      </c>
      <c r="H72" s="25" t="s">
        <v>217</v>
      </c>
      <c r="I72" s="25" t="s">
        <v>355</v>
      </c>
      <c r="J72" s="25" t="s">
        <v>218</v>
      </c>
      <c r="K72" s="25" t="s">
        <v>182</v>
      </c>
      <c r="L72" s="25" t="s">
        <v>283</v>
      </c>
      <c r="M72" s="25" t="s">
        <v>175</v>
      </c>
      <c r="N72" s="25" t="s">
        <v>38</v>
      </c>
      <c r="O72" s="25" t="s">
        <v>353</v>
      </c>
      <c r="P72" s="25" t="s">
        <v>339</v>
      </c>
      <c r="Q72" s="25">
        <v>6</v>
      </c>
      <c r="R72" s="25">
        <v>125</v>
      </c>
      <c r="S72" s="25" t="s">
        <v>2</v>
      </c>
      <c r="T72" s="25">
        <v>50</v>
      </c>
      <c r="U72" s="25">
        <v>72</v>
      </c>
      <c r="V72" s="25">
        <v>15</v>
      </c>
      <c r="W72" s="25">
        <v>125</v>
      </c>
      <c r="X72" s="25" t="s">
        <v>2</v>
      </c>
      <c r="Y72" s="25" t="s">
        <v>2</v>
      </c>
      <c r="Z72" s="25" t="s">
        <v>2</v>
      </c>
      <c r="AA72" s="25" t="s">
        <v>9</v>
      </c>
      <c r="AB72" s="25" t="s">
        <v>19</v>
      </c>
      <c r="AC72" s="25" t="s">
        <v>325</v>
      </c>
      <c r="AD72" s="25" t="s">
        <v>2</v>
      </c>
      <c r="AE72" s="25" t="s">
        <v>326</v>
      </c>
      <c r="AF72" s="25" t="s">
        <v>26</v>
      </c>
      <c r="AG72" s="25">
        <v>1</v>
      </c>
      <c r="AH72" s="4" t="s">
        <v>2</v>
      </c>
      <c r="AI72" s="25" t="s">
        <v>288</v>
      </c>
      <c r="AJ72" s="25" t="s">
        <v>352</v>
      </c>
      <c r="AK72" s="25" t="s">
        <v>352</v>
      </c>
      <c r="AL72" s="25" t="s">
        <v>352</v>
      </c>
      <c r="AM72" s="25" t="s">
        <v>352</v>
      </c>
      <c r="AN72" s="25" t="s">
        <v>352</v>
      </c>
      <c r="AO72" s="25" t="s">
        <v>164</v>
      </c>
      <c r="AP72" s="4">
        <f>IF(Table3[[#This Row],[Connecting port to thermowell]]="1/2 NPTM",25,IF(Table3[[#This Row],[Connecting port to thermowell]]="1/2 NPSM",15,"to be confirmed"))</f>
        <v>15</v>
      </c>
      <c r="AQ72" s="25">
        <v>170</v>
      </c>
      <c r="AR72" s="25">
        <v>200</v>
      </c>
      <c r="AS72" s="25">
        <v>42.2</v>
      </c>
      <c r="AT72" s="25">
        <v>26.5</v>
      </c>
      <c r="AU72" s="25">
        <v>6.5</v>
      </c>
      <c r="AV72" s="25">
        <v>6.4</v>
      </c>
    </row>
    <row r="73" spans="1:48" x14ac:dyDescent="0.25">
      <c r="A73" s="1">
        <v>69</v>
      </c>
      <c r="B73" s="15" t="s">
        <v>135</v>
      </c>
      <c r="C73" s="25" t="s">
        <v>87</v>
      </c>
      <c r="D73" s="25" t="s">
        <v>292</v>
      </c>
      <c r="E73" s="25" t="s">
        <v>23</v>
      </c>
      <c r="F73" s="41">
        <v>-3.33</v>
      </c>
      <c r="G73" s="41">
        <f>ROUND(Table3[[#This Row],[Estmated absolute elevation (m)]]+13.09,1)</f>
        <v>9.8000000000000007</v>
      </c>
      <c r="H73" s="25" t="s">
        <v>217</v>
      </c>
      <c r="I73" s="25" t="s">
        <v>355</v>
      </c>
      <c r="J73" s="25" t="s">
        <v>219</v>
      </c>
      <c r="K73" s="25" t="s">
        <v>182</v>
      </c>
      <c r="L73" s="25" t="s">
        <v>283</v>
      </c>
      <c r="M73" s="25" t="s">
        <v>175</v>
      </c>
      <c r="N73" s="25" t="s">
        <v>38</v>
      </c>
      <c r="O73" s="25" t="s">
        <v>353</v>
      </c>
      <c r="P73" s="25" t="s">
        <v>339</v>
      </c>
      <c r="Q73" s="25">
        <v>6</v>
      </c>
      <c r="R73" s="25">
        <v>125</v>
      </c>
      <c r="S73" s="25" t="s">
        <v>2</v>
      </c>
      <c r="T73" s="25">
        <v>50</v>
      </c>
      <c r="U73" s="25">
        <v>72</v>
      </c>
      <c r="V73" s="25">
        <v>15</v>
      </c>
      <c r="W73" s="25">
        <v>125</v>
      </c>
      <c r="X73" s="25" t="s">
        <v>2</v>
      </c>
      <c r="Y73" s="25" t="s">
        <v>2</v>
      </c>
      <c r="Z73" s="25" t="s">
        <v>2</v>
      </c>
      <c r="AA73" s="25" t="s">
        <v>9</v>
      </c>
      <c r="AB73" s="25" t="s">
        <v>19</v>
      </c>
      <c r="AC73" s="25" t="s">
        <v>325</v>
      </c>
      <c r="AD73" s="25" t="s">
        <v>2</v>
      </c>
      <c r="AE73" s="25" t="s">
        <v>326</v>
      </c>
      <c r="AF73" s="25" t="s">
        <v>26</v>
      </c>
      <c r="AG73" s="25">
        <v>1</v>
      </c>
      <c r="AH73" s="4" t="s">
        <v>2</v>
      </c>
      <c r="AI73" s="25" t="s">
        <v>288</v>
      </c>
      <c r="AJ73" s="25" t="s">
        <v>352</v>
      </c>
      <c r="AK73" s="25" t="s">
        <v>352</v>
      </c>
      <c r="AL73" s="25" t="s">
        <v>352</v>
      </c>
      <c r="AM73" s="25" t="s">
        <v>352</v>
      </c>
      <c r="AN73" s="25" t="s">
        <v>352</v>
      </c>
      <c r="AO73" s="25" t="s">
        <v>164</v>
      </c>
      <c r="AP73" s="4">
        <f>IF(Table3[[#This Row],[Connecting port to thermowell]]="1/2 NPTM",25,IF(Table3[[#This Row],[Connecting port to thermowell]]="1/2 NPSM",15,"to be confirmed"))</f>
        <v>15</v>
      </c>
      <c r="AQ73" s="25">
        <v>170</v>
      </c>
      <c r="AR73" s="25">
        <v>200</v>
      </c>
      <c r="AS73" s="25">
        <v>42.2</v>
      </c>
      <c r="AT73" s="25">
        <v>26.5</v>
      </c>
      <c r="AU73" s="25">
        <v>6.5</v>
      </c>
      <c r="AV73" s="25">
        <v>6.4</v>
      </c>
    </row>
    <row r="74" spans="1:48" x14ac:dyDescent="0.25">
      <c r="A74" s="1">
        <v>70</v>
      </c>
      <c r="B74" s="35" t="s">
        <v>122</v>
      </c>
      <c r="C74" s="25" t="s">
        <v>75</v>
      </c>
      <c r="D74" s="25" t="s">
        <v>292</v>
      </c>
      <c r="E74" s="25" t="s">
        <v>23</v>
      </c>
      <c r="F74" s="41">
        <v>-3.2</v>
      </c>
      <c r="G74" s="41">
        <f>ROUND(Table3[[#This Row],[Estmated absolute elevation (m)]]+13.09,1)</f>
        <v>9.9</v>
      </c>
      <c r="H74" s="25" t="s">
        <v>272</v>
      </c>
      <c r="I74" s="25" t="s">
        <v>355</v>
      </c>
      <c r="J74" s="25" t="s">
        <v>270</v>
      </c>
      <c r="K74" s="25" t="s">
        <v>271</v>
      </c>
      <c r="L74" s="25" t="s">
        <v>283</v>
      </c>
      <c r="M74" s="25" t="s">
        <v>175</v>
      </c>
      <c r="N74" s="25" t="s">
        <v>38</v>
      </c>
      <c r="O74" s="25" t="s">
        <v>353</v>
      </c>
      <c r="P74" s="25" t="s">
        <v>340</v>
      </c>
      <c r="Q74" s="25">
        <v>18</v>
      </c>
      <c r="R74" s="25">
        <v>230</v>
      </c>
      <c r="S74" s="25">
        <v>500</v>
      </c>
      <c r="T74" s="25">
        <v>50</v>
      </c>
      <c r="U74" s="25">
        <v>12.7</v>
      </c>
      <c r="V74" s="25">
        <v>0.5</v>
      </c>
      <c r="W74" s="25">
        <v>250</v>
      </c>
      <c r="X74" s="25">
        <v>482.6</v>
      </c>
      <c r="Y74" s="25" t="s">
        <v>7</v>
      </c>
      <c r="Z74" s="25" t="s">
        <v>8</v>
      </c>
      <c r="AA74" s="25" t="s">
        <v>9</v>
      </c>
      <c r="AB74" s="25" t="s">
        <v>19</v>
      </c>
      <c r="AC74" s="25" t="s">
        <v>21</v>
      </c>
      <c r="AD74" s="25" t="s">
        <v>39</v>
      </c>
      <c r="AE74" s="25" t="s">
        <v>20</v>
      </c>
      <c r="AF74" s="25" t="s">
        <v>2</v>
      </c>
      <c r="AG74" s="25" t="s">
        <v>2</v>
      </c>
      <c r="AH74" s="4">
        <f>Table3[[#This Row],[Pipe/Tank PS
(barg)]]*Table3[[#This Row],[Pipe DN]]</f>
        <v>250</v>
      </c>
      <c r="AI74" s="25" t="s">
        <v>2</v>
      </c>
      <c r="AJ74" s="25" t="s">
        <v>352</v>
      </c>
      <c r="AK74" s="25" t="s">
        <v>352</v>
      </c>
      <c r="AL74" s="25" t="s">
        <v>352</v>
      </c>
      <c r="AM74" s="25" t="s">
        <v>352</v>
      </c>
      <c r="AN74" s="25" t="s">
        <v>352</v>
      </c>
      <c r="AO74" s="25" t="s">
        <v>164</v>
      </c>
      <c r="AP74" s="4">
        <f>IF(Table3[[#This Row],[Connecting port to thermowell]]="1/2 NPTM",25,IF(Table3[[#This Row],[Connecting port to thermowell]]="1/2 NPSM",15,"to be confirmed"))</f>
        <v>25</v>
      </c>
      <c r="AQ74" s="25">
        <v>65</v>
      </c>
      <c r="AR74" s="25">
        <v>70</v>
      </c>
      <c r="AS74" s="25">
        <v>38</v>
      </c>
      <c r="AT74" s="25">
        <v>29</v>
      </c>
      <c r="AU74" s="25">
        <v>6.6</v>
      </c>
      <c r="AV74" s="25">
        <v>6.4</v>
      </c>
    </row>
    <row r="75" spans="1:48" x14ac:dyDescent="0.25">
      <c r="A75" s="1">
        <v>71</v>
      </c>
      <c r="B75" s="36" t="s">
        <v>123</v>
      </c>
      <c r="C75" s="25" t="s">
        <v>76</v>
      </c>
      <c r="D75" s="25" t="s">
        <v>292</v>
      </c>
      <c r="E75" s="25" t="s">
        <v>23</v>
      </c>
      <c r="F75" s="41">
        <v>-3.02</v>
      </c>
      <c r="G75" s="41">
        <f>ROUND(Table3[[#This Row],[Estmated absolute elevation (m)]]+13.09,1)</f>
        <v>10.1</v>
      </c>
      <c r="H75" s="25" t="s">
        <v>272</v>
      </c>
      <c r="I75" s="25" t="s">
        <v>355</v>
      </c>
      <c r="J75" s="25" t="s">
        <v>273</v>
      </c>
      <c r="K75" s="25" t="s">
        <v>274</v>
      </c>
      <c r="L75" s="25" t="s">
        <v>283</v>
      </c>
      <c r="M75" s="25" t="s">
        <v>175</v>
      </c>
      <c r="N75" s="25" t="s">
        <v>38</v>
      </c>
      <c r="O75" s="25" t="s">
        <v>353</v>
      </c>
      <c r="P75" s="25" t="s">
        <v>340</v>
      </c>
      <c r="Q75" s="25">
        <v>18</v>
      </c>
      <c r="R75" s="25">
        <v>230</v>
      </c>
      <c r="S75" s="25">
        <v>300</v>
      </c>
      <c r="T75" s="25">
        <v>50</v>
      </c>
      <c r="U75" s="25">
        <v>12.7</v>
      </c>
      <c r="V75" s="25">
        <v>0.5</v>
      </c>
      <c r="W75" s="25">
        <v>250</v>
      </c>
      <c r="X75" s="25">
        <v>298.39999999999998</v>
      </c>
      <c r="Y75" s="25" t="s">
        <v>7</v>
      </c>
      <c r="Z75" s="25" t="s">
        <v>8</v>
      </c>
      <c r="AA75" s="25" t="s">
        <v>9</v>
      </c>
      <c r="AB75" s="25" t="s">
        <v>19</v>
      </c>
      <c r="AC75" s="25" t="s">
        <v>21</v>
      </c>
      <c r="AD75" s="25" t="s">
        <v>39</v>
      </c>
      <c r="AE75" s="25" t="s">
        <v>20</v>
      </c>
      <c r="AF75" s="25" t="s">
        <v>2</v>
      </c>
      <c r="AG75" s="25" t="s">
        <v>2</v>
      </c>
      <c r="AH75" s="4">
        <f>Table3[[#This Row],[Pipe/Tank PS
(barg)]]*Table3[[#This Row],[Pipe DN]]</f>
        <v>150</v>
      </c>
      <c r="AI75" s="25" t="s">
        <v>2</v>
      </c>
      <c r="AJ75" s="25" t="s">
        <v>352</v>
      </c>
      <c r="AK75" s="25" t="s">
        <v>352</v>
      </c>
      <c r="AL75" s="25" t="s">
        <v>352</v>
      </c>
      <c r="AM75" s="25" t="s">
        <v>352</v>
      </c>
      <c r="AN75" s="25" t="s">
        <v>352</v>
      </c>
      <c r="AO75" s="25" t="s">
        <v>164</v>
      </c>
      <c r="AP75" s="4">
        <f>IF(Table3[[#This Row],[Connecting port to thermowell]]="1/2 NPTM",25,IF(Table3[[#This Row],[Connecting port to thermowell]]="1/2 NPSM",15,"to be confirmed"))</f>
        <v>25</v>
      </c>
      <c r="AQ75" s="25">
        <v>65</v>
      </c>
      <c r="AR75" s="25">
        <v>75</v>
      </c>
      <c r="AS75" s="25">
        <v>38</v>
      </c>
      <c r="AT75" s="25">
        <v>29</v>
      </c>
      <c r="AU75" s="25">
        <v>6.6</v>
      </c>
      <c r="AV75" s="25">
        <v>6.4</v>
      </c>
    </row>
    <row r="76" spans="1:48" x14ac:dyDescent="0.25">
      <c r="A76" s="1">
        <v>72</v>
      </c>
      <c r="B76" s="34" t="s">
        <v>142</v>
      </c>
      <c r="C76" s="25" t="s">
        <v>93</v>
      </c>
      <c r="D76" s="25" t="s">
        <v>293</v>
      </c>
      <c r="E76" s="25" t="s">
        <v>23</v>
      </c>
      <c r="F76" s="41">
        <v>-2.89</v>
      </c>
      <c r="G76" s="41">
        <f>ROUND(Table3[[#This Row],[Estmated absolute elevation (m)]]+13.09,1)</f>
        <v>10.199999999999999</v>
      </c>
      <c r="H76" s="25" t="s">
        <v>14</v>
      </c>
      <c r="I76" s="25" t="s">
        <v>356</v>
      </c>
      <c r="J76" s="25" t="s">
        <v>234</v>
      </c>
      <c r="K76" s="25" t="s">
        <v>185</v>
      </c>
      <c r="L76" s="25" t="s">
        <v>283</v>
      </c>
      <c r="M76" s="25" t="s">
        <v>175</v>
      </c>
      <c r="N76" s="25" t="s">
        <v>38</v>
      </c>
      <c r="O76" s="25" t="s">
        <v>353</v>
      </c>
      <c r="P76" s="25" t="s">
        <v>340</v>
      </c>
      <c r="Q76" s="25">
        <v>6</v>
      </c>
      <c r="R76" s="25">
        <v>100</v>
      </c>
      <c r="S76" s="25">
        <v>80</v>
      </c>
      <c r="T76" s="25">
        <v>50</v>
      </c>
      <c r="U76" s="25">
        <v>7.62</v>
      </c>
      <c r="V76" s="25">
        <v>20</v>
      </c>
      <c r="W76" s="25">
        <v>125</v>
      </c>
      <c r="X76" s="25">
        <v>77.92</v>
      </c>
      <c r="Y76" s="25" t="s">
        <v>7</v>
      </c>
      <c r="Z76" s="25" t="s">
        <v>8</v>
      </c>
      <c r="AA76" s="25" t="s">
        <v>9</v>
      </c>
      <c r="AB76" s="25" t="s">
        <v>19</v>
      </c>
      <c r="AC76" s="25" t="s">
        <v>17</v>
      </c>
      <c r="AD76" s="25" t="s">
        <v>18</v>
      </c>
      <c r="AE76" s="25" t="s">
        <v>20</v>
      </c>
      <c r="AF76" s="25" t="s">
        <v>26</v>
      </c>
      <c r="AG76" s="25">
        <v>1</v>
      </c>
      <c r="AH76" s="4">
        <f>Table3[[#This Row],[Pipe/Tank PS
(barg)]]*Table3[[#This Row],[Pipe DN]]</f>
        <v>1600</v>
      </c>
      <c r="AI76" s="25" t="s">
        <v>36</v>
      </c>
      <c r="AJ76" s="25">
        <v>60</v>
      </c>
      <c r="AK76" s="25">
        <v>100</v>
      </c>
      <c r="AL76" s="25">
        <v>250</v>
      </c>
      <c r="AM76" s="25">
        <v>0.94899999999999995</v>
      </c>
      <c r="AN76" s="38">
        <v>1.8600000000000001E-5</v>
      </c>
      <c r="AO76" s="25" t="s">
        <v>164</v>
      </c>
      <c r="AP76" s="4">
        <f>IF(Table3[[#This Row],[Connecting port to thermowell]]="1/2 NPTM",25,IF(Table3[[#This Row],[Connecting port to thermowell]]="1/2 NPSM",15,"to be confirmed"))</f>
        <v>25</v>
      </c>
      <c r="AQ76" s="25">
        <v>60</v>
      </c>
      <c r="AR76" s="25">
        <v>65</v>
      </c>
      <c r="AS76" s="25">
        <v>25.4</v>
      </c>
      <c r="AT76" s="25">
        <v>16</v>
      </c>
      <c r="AU76" s="25">
        <v>6.6</v>
      </c>
      <c r="AV76" s="25">
        <v>6.4</v>
      </c>
    </row>
    <row r="77" spans="1:48" x14ac:dyDescent="0.25">
      <c r="A77" s="1">
        <v>73</v>
      </c>
      <c r="B77" s="37" t="s">
        <v>119</v>
      </c>
      <c r="C77" s="25" t="s">
        <v>341</v>
      </c>
      <c r="D77" s="25" t="s">
        <v>2</v>
      </c>
      <c r="E77" s="25" t="s">
        <v>190</v>
      </c>
      <c r="F77" s="41"/>
      <c r="G77" s="41" t="s">
        <v>2</v>
      </c>
      <c r="H77" s="25" t="s">
        <v>275</v>
      </c>
      <c r="I77" s="25" t="s">
        <v>355</v>
      </c>
      <c r="J77" s="25" t="s">
        <v>278</v>
      </c>
      <c r="K77" s="25" t="s">
        <v>279</v>
      </c>
      <c r="L77" s="25" t="s">
        <v>283</v>
      </c>
      <c r="M77" s="25" t="s">
        <v>175</v>
      </c>
      <c r="N77" s="25" t="s">
        <v>38</v>
      </c>
      <c r="O77" s="25" t="s">
        <v>357</v>
      </c>
      <c r="P77" s="25" t="s">
        <v>2</v>
      </c>
      <c r="Q77" s="25">
        <v>18</v>
      </c>
      <c r="R77" s="25">
        <v>230</v>
      </c>
      <c r="S77" s="25">
        <v>300</v>
      </c>
      <c r="T77" s="25">
        <v>50</v>
      </c>
      <c r="U77" s="25">
        <v>12.7</v>
      </c>
      <c r="V77" s="25">
        <v>0.5</v>
      </c>
      <c r="W77" s="25">
        <v>250</v>
      </c>
      <c r="X77" s="25">
        <v>298.39999999999998</v>
      </c>
      <c r="Y77" s="25" t="s">
        <v>7</v>
      </c>
      <c r="Z77" s="25" t="s">
        <v>8</v>
      </c>
      <c r="AA77" s="25" t="s">
        <v>9</v>
      </c>
      <c r="AB77" s="25" t="s">
        <v>19</v>
      </c>
      <c r="AC77" s="25" t="s">
        <v>21</v>
      </c>
      <c r="AD77" s="25" t="s">
        <v>39</v>
      </c>
      <c r="AE77" s="25" t="s">
        <v>20</v>
      </c>
      <c r="AF77" s="25" t="s">
        <v>2</v>
      </c>
      <c r="AG77" s="25" t="s">
        <v>2</v>
      </c>
      <c r="AH77" s="4">
        <f>Table3[[#This Row],[Pipe/Tank PS
(barg)]]*Table3[[#This Row],[Pipe DN]]</f>
        <v>150</v>
      </c>
      <c r="AI77" s="25" t="s">
        <v>2</v>
      </c>
      <c r="AJ77" s="25" t="s">
        <v>352</v>
      </c>
      <c r="AK77" s="25" t="s">
        <v>352</v>
      </c>
      <c r="AL77" s="25" t="s">
        <v>352</v>
      </c>
      <c r="AM77" s="25" t="s">
        <v>352</v>
      </c>
      <c r="AN77" s="25" t="s">
        <v>352</v>
      </c>
      <c r="AO77" s="25" t="s">
        <v>2</v>
      </c>
      <c r="AP77" s="4" t="s">
        <v>2</v>
      </c>
      <c r="AQ77" s="25" t="s">
        <v>2</v>
      </c>
      <c r="AR77" s="25" t="s">
        <v>2</v>
      </c>
      <c r="AS77" s="25" t="s">
        <v>2</v>
      </c>
      <c r="AT77" s="25" t="s">
        <v>2</v>
      </c>
      <c r="AU77" s="25" t="s">
        <v>2</v>
      </c>
      <c r="AV77" s="25" t="s">
        <v>2</v>
      </c>
    </row>
    <row r="78" spans="1:48" x14ac:dyDescent="0.25">
      <c r="A78" s="1">
        <v>74</v>
      </c>
      <c r="B78" s="37" t="s">
        <v>121</v>
      </c>
      <c r="C78" s="25" t="s">
        <v>341</v>
      </c>
      <c r="D78" s="25" t="s">
        <v>2</v>
      </c>
      <c r="E78" s="25" t="s">
        <v>190</v>
      </c>
      <c r="F78" s="41"/>
      <c r="G78" s="41" t="s">
        <v>2</v>
      </c>
      <c r="H78" s="25" t="s">
        <v>275</v>
      </c>
      <c r="I78" s="25" t="s">
        <v>355</v>
      </c>
      <c r="J78" s="25" t="s">
        <v>278</v>
      </c>
      <c r="K78" s="25" t="s">
        <v>279</v>
      </c>
      <c r="L78" s="25" t="s">
        <v>283</v>
      </c>
      <c r="M78" s="25" t="s">
        <v>175</v>
      </c>
      <c r="N78" s="25" t="s">
        <v>38</v>
      </c>
      <c r="O78" s="25" t="s">
        <v>357</v>
      </c>
      <c r="P78" s="25" t="s">
        <v>2</v>
      </c>
      <c r="Q78" s="25">
        <v>18</v>
      </c>
      <c r="R78" s="25">
        <v>230</v>
      </c>
      <c r="S78" s="25">
        <v>300</v>
      </c>
      <c r="T78" s="25">
        <v>50</v>
      </c>
      <c r="U78" s="25">
        <v>12.7</v>
      </c>
      <c r="V78" s="25">
        <v>0.5</v>
      </c>
      <c r="W78" s="25">
        <v>250</v>
      </c>
      <c r="X78" s="25">
        <v>298.39999999999998</v>
      </c>
      <c r="Y78" s="25" t="s">
        <v>7</v>
      </c>
      <c r="Z78" s="25" t="s">
        <v>8</v>
      </c>
      <c r="AA78" s="25" t="s">
        <v>9</v>
      </c>
      <c r="AB78" s="25" t="s">
        <v>19</v>
      </c>
      <c r="AC78" s="25" t="s">
        <v>21</v>
      </c>
      <c r="AD78" s="25" t="s">
        <v>39</v>
      </c>
      <c r="AE78" s="25" t="s">
        <v>20</v>
      </c>
      <c r="AF78" s="25" t="s">
        <v>2</v>
      </c>
      <c r="AG78" s="25" t="s">
        <v>2</v>
      </c>
      <c r="AH78" s="4">
        <f>Table3[[#This Row],[Pipe/Tank PS
(barg)]]*Table3[[#This Row],[Pipe DN]]</f>
        <v>150</v>
      </c>
      <c r="AI78" s="25" t="s">
        <v>2</v>
      </c>
      <c r="AJ78" s="25" t="s">
        <v>352</v>
      </c>
      <c r="AK78" s="25" t="s">
        <v>352</v>
      </c>
      <c r="AL78" s="25" t="s">
        <v>352</v>
      </c>
      <c r="AM78" s="25" t="s">
        <v>352</v>
      </c>
      <c r="AN78" s="25" t="s">
        <v>352</v>
      </c>
      <c r="AO78" s="25" t="s">
        <v>2</v>
      </c>
      <c r="AP78" s="4" t="s">
        <v>2</v>
      </c>
      <c r="AQ78" s="25" t="s">
        <v>2</v>
      </c>
      <c r="AR78" s="25" t="s">
        <v>2</v>
      </c>
      <c r="AS78" s="25" t="s">
        <v>2</v>
      </c>
      <c r="AT78" s="25" t="s">
        <v>2</v>
      </c>
      <c r="AU78" s="25" t="s">
        <v>2</v>
      </c>
      <c r="AV78" s="25" t="s">
        <v>2</v>
      </c>
    </row>
    <row r="79" spans="1:48" x14ac:dyDescent="0.25">
      <c r="A79" s="1">
        <v>75</v>
      </c>
      <c r="B79" s="15" t="s">
        <v>169</v>
      </c>
      <c r="C79" s="25" t="s">
        <v>341</v>
      </c>
      <c r="D79" s="25" t="s">
        <v>2</v>
      </c>
      <c r="E79" s="25" t="s">
        <v>190</v>
      </c>
      <c r="F79" s="41"/>
      <c r="G79" s="41" t="s">
        <v>2</v>
      </c>
      <c r="H79" s="25" t="s">
        <v>275</v>
      </c>
      <c r="I79" s="25" t="s">
        <v>355</v>
      </c>
      <c r="J79" s="25" t="s">
        <v>277</v>
      </c>
      <c r="K79" s="25" t="s">
        <v>276</v>
      </c>
      <c r="L79" s="25" t="s">
        <v>283</v>
      </c>
      <c r="M79" s="25" t="s">
        <v>175</v>
      </c>
      <c r="N79" s="25" t="s">
        <v>38</v>
      </c>
      <c r="O79" s="25" t="s">
        <v>357</v>
      </c>
      <c r="P79" s="25" t="s">
        <v>2</v>
      </c>
      <c r="Q79" s="25">
        <v>18</v>
      </c>
      <c r="R79" s="25">
        <v>230</v>
      </c>
      <c r="S79" s="25">
        <v>500</v>
      </c>
      <c r="T79" s="25">
        <v>50</v>
      </c>
      <c r="U79" s="25">
        <v>12.7</v>
      </c>
      <c r="V79" s="25">
        <v>0.5</v>
      </c>
      <c r="W79" s="25">
        <v>250</v>
      </c>
      <c r="X79" s="25">
        <v>482.6</v>
      </c>
      <c r="Y79" s="25" t="s">
        <v>7</v>
      </c>
      <c r="Z79" s="25" t="s">
        <v>8</v>
      </c>
      <c r="AA79" s="25" t="s">
        <v>9</v>
      </c>
      <c r="AB79" s="25" t="s">
        <v>19</v>
      </c>
      <c r="AC79" s="25" t="s">
        <v>21</v>
      </c>
      <c r="AD79" s="25" t="s">
        <v>39</v>
      </c>
      <c r="AE79" s="25" t="s">
        <v>20</v>
      </c>
      <c r="AF79" s="25" t="s">
        <v>2</v>
      </c>
      <c r="AG79" s="25" t="s">
        <v>2</v>
      </c>
      <c r="AH79" s="4">
        <f>Table3[[#This Row],[Pipe/Tank PS
(barg)]]*Table3[[#This Row],[Pipe DN]]</f>
        <v>250</v>
      </c>
      <c r="AI79" s="25" t="s">
        <v>2</v>
      </c>
      <c r="AJ79" s="25" t="s">
        <v>352</v>
      </c>
      <c r="AK79" s="25" t="s">
        <v>352</v>
      </c>
      <c r="AL79" s="25" t="s">
        <v>352</v>
      </c>
      <c r="AM79" s="25" t="s">
        <v>352</v>
      </c>
      <c r="AN79" s="25" t="s">
        <v>352</v>
      </c>
      <c r="AO79" s="25" t="s">
        <v>2</v>
      </c>
      <c r="AP79" s="4" t="s">
        <v>2</v>
      </c>
      <c r="AQ79" s="25" t="s">
        <v>2</v>
      </c>
      <c r="AR79" s="25" t="s">
        <v>2</v>
      </c>
      <c r="AS79" s="25" t="s">
        <v>2</v>
      </c>
      <c r="AT79" s="25" t="s">
        <v>2</v>
      </c>
      <c r="AU79" s="25" t="s">
        <v>2</v>
      </c>
      <c r="AV79" s="25" t="s">
        <v>2</v>
      </c>
    </row>
    <row r="80" spans="1:48" x14ac:dyDescent="0.25">
      <c r="A80" s="1">
        <v>76</v>
      </c>
      <c r="B80" s="46" t="s">
        <v>120</v>
      </c>
      <c r="C80" s="44" t="s">
        <v>341</v>
      </c>
      <c r="D80" s="25" t="s">
        <v>2</v>
      </c>
      <c r="E80" s="44" t="s">
        <v>190</v>
      </c>
      <c r="F80" s="41"/>
      <c r="G80" s="41" t="s">
        <v>2</v>
      </c>
      <c r="H80" s="44" t="s">
        <v>275</v>
      </c>
      <c r="I80" s="44" t="s">
        <v>355</v>
      </c>
      <c r="J80" s="44" t="s">
        <v>277</v>
      </c>
      <c r="K80" s="44" t="s">
        <v>276</v>
      </c>
      <c r="L80" s="25" t="s">
        <v>283</v>
      </c>
      <c r="M80" s="44" t="s">
        <v>175</v>
      </c>
      <c r="N80" s="44" t="s">
        <v>38</v>
      </c>
      <c r="O80" s="25" t="s">
        <v>357</v>
      </c>
      <c r="P80" s="25" t="s">
        <v>2</v>
      </c>
      <c r="Q80" s="25">
        <v>18</v>
      </c>
      <c r="R80" s="25">
        <v>230</v>
      </c>
      <c r="S80" s="44">
        <v>500</v>
      </c>
      <c r="T80" s="25">
        <v>50</v>
      </c>
      <c r="U80" s="25">
        <v>12.7</v>
      </c>
      <c r="V80" s="25">
        <v>0.5</v>
      </c>
      <c r="W80" s="25">
        <v>250</v>
      </c>
      <c r="X80" s="25">
        <v>482.6</v>
      </c>
      <c r="Y80" s="25" t="s">
        <v>7</v>
      </c>
      <c r="Z80" s="25" t="s">
        <v>8</v>
      </c>
      <c r="AA80" s="25" t="s">
        <v>9</v>
      </c>
      <c r="AB80" s="25" t="s">
        <v>19</v>
      </c>
      <c r="AC80" s="25" t="s">
        <v>21</v>
      </c>
      <c r="AD80" s="25" t="s">
        <v>39</v>
      </c>
      <c r="AE80" s="25" t="s">
        <v>20</v>
      </c>
      <c r="AF80" s="25" t="s">
        <v>2</v>
      </c>
      <c r="AG80" s="25" t="s">
        <v>2</v>
      </c>
      <c r="AH80" s="45">
        <f>Table3[[#This Row],[Pipe/Tank PS
(barg)]]*Table3[[#This Row],[Pipe DN]]</f>
        <v>250</v>
      </c>
      <c r="AI80" s="25" t="s">
        <v>2</v>
      </c>
      <c r="AJ80" s="25" t="s">
        <v>352</v>
      </c>
      <c r="AK80" s="25" t="s">
        <v>352</v>
      </c>
      <c r="AL80" s="25" t="s">
        <v>352</v>
      </c>
      <c r="AM80" s="25" t="s">
        <v>352</v>
      </c>
      <c r="AN80" s="25" t="s">
        <v>352</v>
      </c>
      <c r="AO80" s="25" t="s">
        <v>2</v>
      </c>
      <c r="AP80" s="4" t="s">
        <v>2</v>
      </c>
      <c r="AQ80" s="25" t="s">
        <v>2</v>
      </c>
      <c r="AR80" s="25" t="s">
        <v>2</v>
      </c>
      <c r="AS80" s="25" t="s">
        <v>2</v>
      </c>
      <c r="AT80" s="25" t="s">
        <v>2</v>
      </c>
      <c r="AU80" s="25" t="s">
        <v>2</v>
      </c>
      <c r="AV80" s="25" t="s">
        <v>2</v>
      </c>
    </row>
  </sheetData>
  <mergeCells count="6">
    <mergeCell ref="C1:J4"/>
    <mergeCell ref="AO5:AV5"/>
    <mergeCell ref="S5:AI5"/>
    <mergeCell ref="K5:R5"/>
    <mergeCell ref="B5:J5"/>
    <mergeCell ref="AJ5:AN5"/>
  </mergeCells>
  <phoneticPr fontId="18" type="noConversion"/>
  <pageMargins left="0.7" right="0.7" top="0.75" bottom="0.75" header="0.3" footer="0.3"/>
  <pageSetup paperSize="9" orientation="portrait" verticalDpi="0" r:id="rId1"/>
  <drawing r:id="rId2"/>
  <legacyDrawing r:id="rId3"/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380E238-D6E1-4A20-A726-837C1A79392F}"/>
</file>

<file path=customXml/itemProps2.xml><?xml version="1.0" encoding="utf-8"?>
<ds:datastoreItem xmlns:ds="http://schemas.openxmlformats.org/officeDocument/2006/customXml" ds:itemID="{9D4D4CCF-A897-4BB5-AC64-CAA4721544E3}"/>
</file>

<file path=customXml/itemProps3.xml><?xml version="1.0" encoding="utf-8"?>
<ds:datastoreItem xmlns:ds="http://schemas.openxmlformats.org/officeDocument/2006/customXml" ds:itemID="{CB344D2B-BF57-4042-B460-86D5EE1049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FLUID_DATA</vt:lpstr>
      <vt:lpstr>list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2025-02-20T10:45:18Z</dcterms:modified>
  <cp:category/>
  <cp:contentStatus/>
</cp:coreProperties>
</file>